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3.194\мун. заказ\2022 год_Торги\Поселки\Семигорск\04_Спортплощадка_на 2023 миша\"/>
    </mc:Choice>
  </mc:AlternateContent>
  <xr:revisionPtr revIDLastSave="0" documentId="13_ncr:1_{B0694BE8-39A0-4232-BF97-40F9D3E683F7}" xr6:coauthVersionLast="36" xr6:coauthVersionMax="36" xr10:uidLastSave="{00000000-0000-0000-0000-000000000000}"/>
  <bookViews>
    <workbookView xWindow="0" yWindow="0" windowWidth="27285" windowHeight="9570" activeTab="1" xr2:uid="{00000000-000D-0000-FFFF-FFFF00000000}"/>
  </bookViews>
  <sheets>
    <sheet name="индексы" sheetId="2" r:id="rId1"/>
    <sheet name="НМЦК" sheetId="1" r:id="rId2"/>
  </sheets>
  <definedNames>
    <definedName name="_xlnm.Print_Area" localSheetId="1">НМЦК!$A$7:$G$84</definedName>
  </definedNames>
  <calcPr calcId="191029"/>
</workbook>
</file>

<file path=xl/calcChain.xml><?xml version="1.0" encoding="utf-8"?>
<calcChain xmlns="http://schemas.openxmlformats.org/spreadsheetml/2006/main">
  <c r="H60" i="1" l="1"/>
  <c r="H59" i="1"/>
  <c r="H65" i="1" s="1"/>
  <c r="D21" i="1"/>
  <c r="F21" i="1" s="1"/>
  <c r="B21" i="1"/>
  <c r="B22" i="1" s="1"/>
  <c r="D22" i="1" s="1"/>
  <c r="F22" i="1" s="1"/>
  <c r="B20" i="1"/>
  <c r="D20" i="1" s="1"/>
  <c r="F20" i="1" s="1"/>
  <c r="D19" i="1"/>
  <c r="F19" i="1" s="1"/>
  <c r="D18" i="1"/>
  <c r="F18" i="1" s="1"/>
  <c r="D17" i="1"/>
  <c r="F17" i="1" s="1"/>
  <c r="D16" i="1"/>
  <c r="F16" i="1" s="1"/>
  <c r="F15" i="1"/>
  <c r="D15" i="1"/>
  <c r="D14" i="1"/>
  <c r="F14" i="1" s="1"/>
  <c r="D13" i="1"/>
  <c r="F13" i="1" s="1"/>
  <c r="B23" i="1" l="1"/>
  <c r="D23" i="1" s="1"/>
  <c r="F23" i="1" s="1"/>
</calcChain>
</file>

<file path=xl/sharedStrings.xml><?xml version="1.0" encoding="utf-8"?>
<sst xmlns="http://schemas.openxmlformats.org/spreadsheetml/2006/main" count="130" uniqueCount="75">
  <si>
    <t>Приложение к протоколу</t>
  </si>
  <si>
    <t>начальной (максимальной) цены контракта</t>
  </si>
  <si>
    <t>Расчет начальной (максимальной) цены контракта</t>
  </si>
  <si>
    <t>Основания для расчёта:</t>
  </si>
  <si>
    <t>(руб.)</t>
  </si>
  <si>
    <t>Наименование работ и затрат</t>
  </si>
  <si>
    <t>Индекс фактической инфляции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</si>
  <si>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</si>
  <si>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</si>
  <si>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Строительно-монтажные работы</t>
  </si>
  <si>
    <t>Стоимость оборудования</t>
  </si>
  <si>
    <t>Пусконаладочные работы</t>
  </si>
  <si>
    <t>Затраты на осуществление работ вахтовым методом, командирование рабочих, перебазирование строительно-монтажных организаций</t>
  </si>
  <si>
    <t xml:space="preserve">Стоимость без учета НДС </t>
  </si>
  <si>
    <t xml:space="preserve">НДС (размер ставки 20 %) </t>
  </si>
  <si>
    <t xml:space="preserve">Стоимость с учетом НДС </t>
  </si>
  <si>
    <t xml:space="preserve">Индексы цен на продукцию (затраты, услуги) инвестиционного назначения, процент, строительство, к предыдущему месяцу с официального сайта Федеральной службы государственной статистики: 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</si>
  <si>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</si>
  <si>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</si>
  <si>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</si>
  <si>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</si>
  <si>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</si>
  <si>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</si>
  <si>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</si>
  <si>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</si>
  <si>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</si>
  <si>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</si>
  <si>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</si>
  <si>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</si>
  <si>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</si>
  <si>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НМЦК = С x Кинфл, </t>
  </si>
  <si>
    <t>где:</t>
  </si>
  <si>
    <t>* Пояснения:</t>
  </si>
  <si>
    <t/>
  </si>
  <si>
    <t>Иркутская область</t>
  </si>
  <si>
    <t>2. Расчет индексов прогнозной инфляции (согласно Прогнозу социально-экономического развития Российской Федерации на 2022 год и на плановый период 2023 и 2024 годов, размещеному на сайте Министерства экономического развития Российской Федерации 30 сентября 2021 года):</t>
  </si>
  <si>
    <t>Согласно ст. 34 БК РФ принцип эффективности использования бюджетных средств означает, что при составлении и исполнении бюджетов участники бюджетного процесса в рамках установленных им бюджетных полномочий должны исходить из необходимости достижения заданных результатов с использованием наименьшего объема средств (экономности) и (или) достижения наилучшего результата с использованием определенного бюджетом объема средств (результативности), а также закупки можно осуществлять только в рамках утвержденных лимитов.</t>
  </si>
  <si>
    <t>2021</t>
  </si>
  <si>
    <t>1. Приказ Минстроя России от 23.12.2019 N 841/пр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строительства";</t>
  </si>
  <si>
    <t>Российская Федерация</t>
  </si>
  <si>
    <t>СТРОИТЕЛЬСТВО</t>
  </si>
  <si>
    <t>Индексы цен на продукцию (затраты, услуги) инвестиционного назначения с 2017 г. (процент, К предыдущему месяцу)</t>
  </si>
  <si>
    <t>Индексы цен на продукцию (затраты, услуги) инвестиционного назначения с 2017 г.</t>
  </si>
  <si>
    <t>2022</t>
  </si>
  <si>
    <t>Резерв средств на непредвиденные работы и затраты - 2%</t>
  </si>
  <si>
    <r>
      <t xml:space="preserve">Индекс прогнозной инфляции на 2023 г. 1,049, ежемесячный индекс прогнозной инфляции </t>
    </r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>√1,049 = 1,004</t>
    </r>
  </si>
  <si>
    <r>
      <rPr>
        <b/>
        <sz val="10"/>
        <color theme="1"/>
        <rFont val="Times New Roman"/>
        <family val="1"/>
        <charset val="204"/>
      </rPr>
      <t>по объекту:</t>
    </r>
    <r>
      <rPr>
        <sz val="10"/>
        <color theme="1"/>
        <rFont val="Times New Roman"/>
        <family val="1"/>
        <charset val="204"/>
      </rPr>
      <t xml:space="preserve"> МНОГОФУНКЦИОНАЛЬНАЯ СПОРТИВНАЯ ПЛОЩАДКА ПО АДРЕСУ: 
ИРКУТСКАЯ ОБЛАСТЬ, НИЖНЕИЛИМСКИЙ РАЙОН, П. СЕМИГОРСК, УЛ. КУБАНСКАЯ, 2А</t>
    </r>
  </si>
  <si>
    <r>
      <t xml:space="preserve">по адресу: </t>
    </r>
    <r>
      <rPr>
        <sz val="10"/>
        <color theme="1"/>
        <rFont val="Times New Roman"/>
        <family val="1"/>
        <charset val="204"/>
      </rPr>
      <t>ИРКУТСКАЯ ОБЛАСТЬ, НИЖНЕИЛИМСКИЙ РАЙОН, П. СЕМИГОРСК, УЛ. КУБАНСКАЯ, 2А</t>
    </r>
  </si>
  <si>
    <t>2. Проектно-сметная документация, разработанная ИП Кравченко И.В.</t>
  </si>
  <si>
    <r>
      <t xml:space="preserve">Стоимость работ в ценах на дату утверждения сметной документации: </t>
    </r>
    <r>
      <rPr>
        <u/>
        <sz val="10"/>
        <color theme="1"/>
        <rFont val="Times New Roman"/>
        <family val="1"/>
        <charset val="204"/>
      </rPr>
      <t>2 квартал 2022 г.</t>
    </r>
  </si>
  <si>
    <r>
      <t>Стоимость работ в ценах на дату формирования начальной (максимальной) цены контракта:                     сентябрь</t>
    </r>
    <r>
      <rPr>
        <u/>
        <sz val="10"/>
        <color theme="1"/>
        <rFont val="Times New Roman"/>
        <family val="1"/>
        <charset val="204"/>
      </rPr>
      <t xml:space="preserve"> 2022 г.</t>
    </r>
  </si>
  <si>
    <t>Строительство временных зданий и сооружений 1,2 %</t>
  </si>
  <si>
    <t>Удорожание работ в зимнее время 2,82%</t>
  </si>
  <si>
    <t>Иные прочие работы и затраты (утилизация ТБО)</t>
  </si>
  <si>
    <t>Продолжительность строительства: 11 месяцев</t>
  </si>
  <si>
    <t>- начало 15.10.2022 г.</t>
  </si>
  <si>
    <t>- окончание 01.08.2022 г.</t>
  </si>
  <si>
    <t>1. Расчет индекса фактической инфляции с использованием ИПЦ Росстата:</t>
  </si>
  <si>
    <t>Итого индекс фактической инфляции равен 1.</t>
  </si>
  <si>
    <t>С - сметная стоимость подрядных работ, подлежащих выполнению подрядчиком, С = 6 678 841,68 руб;</t>
  </si>
  <si>
    <t xml:space="preserve">Кинфл =  Д1 x К1 + Д2 х К2, </t>
  </si>
  <si>
    <t>Д1 - доля сметной стоимости работ, подлежащих выполнению подрядчиком соответственно в 1-й год капитального ремонта объекта:</t>
  </si>
  <si>
    <r>
      <t xml:space="preserve">                   Д1 =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>0 % (0,5) - выполнение работ в 2022 году</t>
    </r>
  </si>
  <si>
    <t xml:space="preserve">                   Д2 = 50 % (0,5) - выполнение работ в 2023 году</t>
  </si>
  <si>
    <t>К1 - индекс прогнозной инфляции за первый год выполнения работ</t>
  </si>
  <si>
    <t>К2 - индекс прогнозной инфляции за первый и второй годы выполнения работ</t>
  </si>
  <si>
    <r>
      <t xml:space="preserve">                   К1 = (1,003</t>
    </r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+ 1,051) / 2 = 1,0459</t>
    </r>
  </si>
  <si>
    <r>
      <t xml:space="preserve">                   К1 = 1,004</t>
    </r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х (1,004 + 1,004</t>
    </r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>) / 2 = 1,0471</t>
    </r>
  </si>
  <si>
    <r>
      <t xml:space="preserve">Индекс прогнозной инфляции на 2022  г. 1,051, ежемесячный индекс прогнозной инфляции </t>
    </r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>√1,051 = 1,004</t>
    </r>
  </si>
  <si>
    <t>Итого:</t>
  </si>
  <si>
    <t xml:space="preserve">                  Кинфл = 0,5 х 1,0459 + 0,5 х 1,0471 = 1,0465</t>
  </si>
  <si>
    <t xml:space="preserve">                  НМЦК =  6 678 841,68 х 1,0465  = 6 989 407,82 руб.</t>
  </si>
  <si>
    <t>ИТОГО НМЦК С УЧЁТОМ ДОВЕДЁННЫХ ЛИМИТОВ = 6 766 920,00 руб.</t>
  </si>
  <si>
    <t>К1 = (октябрь 2022 + декабрь 2022 года) )</t>
  </si>
  <si>
    <t>К2 = с  июля 2022 по декабрь 2022 (6 месяцев) х (январь 2023 + август 2023)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</si>
</sst>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0"/>
    <numFmt numFmtId="165" formatCode="#,##0.####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4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7" fillId="0" borderId="0" xfId="0" applyFont="1"/>
    <xf numFmtId="0" fontId="9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right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3"/>
    <xf numFmtId="0" fontId="14" fillId="0" borderId="0" xfId="3"/>
    <xf numFmtId="0" fontId="0" fillId="0" borderId="0" xfId="0"/>
    <xf numFmtId="0" fontId="17" fillId="0" borderId="0" xfId="0" applyFont="1"/>
    <xf numFmtId="165" fontId="14" fillId="0" borderId="0" xfId="0" applyNumberFormat="1" applyFont="1" applyAlignment="1">
      <alignment horizontal="right" vertical="top"/>
    </xf>
    <xf numFmtId="0" fontId="15" fillId="3" borderId="4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0" fillId="3" borderId="0" xfId="0" applyFill="1"/>
    <xf numFmtId="0" fontId="15" fillId="3" borderId="6" xfId="0" applyFont="1" applyFill="1" applyBorder="1" applyAlignment="1">
      <alignment horizontal="left" vertical="top" wrapText="1"/>
    </xf>
    <xf numFmtId="0" fontId="14" fillId="0" borderId="0" xfId="0" applyFont="1"/>
    <xf numFmtId="0" fontId="0" fillId="0" borderId="0" xfId="0"/>
    <xf numFmtId="0" fontId="2" fillId="0" borderId="0" xfId="0" applyFont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/>
    <xf numFmtId="0" fontId="16" fillId="0" borderId="0" xfId="3" applyFont="1"/>
    <xf numFmtId="0" fontId="14" fillId="0" borderId="0" xfId="3"/>
    <xf numFmtId="0" fontId="15" fillId="3" borderId="4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/>
    <xf numFmtId="43" fontId="19" fillId="2" borderId="0" xfId="1" applyFont="1" applyFill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"/>
  <sheetViews>
    <sheetView topLeftCell="B1" workbookViewId="0">
      <selection activeCell="L13" sqref="L13"/>
    </sheetView>
  </sheetViews>
  <sheetFormatPr defaultRowHeight="12.75" x14ac:dyDescent="0.2"/>
  <cols>
    <col min="1" max="1" width="23" style="18" customWidth="1"/>
    <col min="2" max="2" width="18.28515625" style="18" customWidth="1"/>
    <col min="3" max="3" width="9.42578125" style="18" customWidth="1"/>
    <col min="4" max="4" width="8" style="18" customWidth="1"/>
    <col min="5" max="253" width="9.140625" style="18"/>
    <col min="254" max="254" width="23" style="18" customWidth="1"/>
    <col min="255" max="255" width="18.28515625" style="18" customWidth="1"/>
    <col min="256" max="256" width="9.42578125" style="18" customWidth="1"/>
    <col min="257" max="260" width="8" style="18" customWidth="1"/>
    <col min="261" max="509" width="9.140625" style="18"/>
    <col min="510" max="510" width="23" style="18" customWidth="1"/>
    <col min="511" max="511" width="18.28515625" style="18" customWidth="1"/>
    <col min="512" max="512" width="9.42578125" style="18" customWidth="1"/>
    <col min="513" max="516" width="8" style="18" customWidth="1"/>
    <col min="517" max="765" width="9.140625" style="18"/>
    <col min="766" max="766" width="23" style="18" customWidth="1"/>
    <col min="767" max="767" width="18.28515625" style="18" customWidth="1"/>
    <col min="768" max="768" width="9.42578125" style="18" customWidth="1"/>
    <col min="769" max="772" width="8" style="18" customWidth="1"/>
    <col min="773" max="1021" width="9.140625" style="18"/>
    <col min="1022" max="1022" width="23" style="18" customWidth="1"/>
    <col min="1023" max="1023" width="18.28515625" style="18" customWidth="1"/>
    <col min="1024" max="1024" width="9.42578125" style="18" customWidth="1"/>
    <col min="1025" max="1028" width="8" style="18" customWidth="1"/>
    <col min="1029" max="1277" width="9.140625" style="18"/>
    <col min="1278" max="1278" width="23" style="18" customWidth="1"/>
    <col min="1279" max="1279" width="18.28515625" style="18" customWidth="1"/>
    <col min="1280" max="1280" width="9.42578125" style="18" customWidth="1"/>
    <col min="1281" max="1284" width="8" style="18" customWidth="1"/>
    <col min="1285" max="1533" width="9.140625" style="18"/>
    <col min="1534" max="1534" width="23" style="18" customWidth="1"/>
    <col min="1535" max="1535" width="18.28515625" style="18" customWidth="1"/>
    <col min="1536" max="1536" width="9.42578125" style="18" customWidth="1"/>
    <col min="1537" max="1540" width="8" style="18" customWidth="1"/>
    <col min="1541" max="1789" width="9.140625" style="18"/>
    <col min="1790" max="1790" width="23" style="18" customWidth="1"/>
    <col min="1791" max="1791" width="18.28515625" style="18" customWidth="1"/>
    <col min="1792" max="1792" width="9.42578125" style="18" customWidth="1"/>
    <col min="1793" max="1796" width="8" style="18" customWidth="1"/>
    <col min="1797" max="2045" width="9.140625" style="18"/>
    <col min="2046" max="2046" width="23" style="18" customWidth="1"/>
    <col min="2047" max="2047" width="18.28515625" style="18" customWidth="1"/>
    <col min="2048" max="2048" width="9.42578125" style="18" customWidth="1"/>
    <col min="2049" max="2052" width="8" style="18" customWidth="1"/>
    <col min="2053" max="2301" width="9.140625" style="18"/>
    <col min="2302" max="2302" width="23" style="18" customWidth="1"/>
    <col min="2303" max="2303" width="18.28515625" style="18" customWidth="1"/>
    <col min="2304" max="2304" width="9.42578125" style="18" customWidth="1"/>
    <col min="2305" max="2308" width="8" style="18" customWidth="1"/>
    <col min="2309" max="2557" width="9.140625" style="18"/>
    <col min="2558" max="2558" width="23" style="18" customWidth="1"/>
    <col min="2559" max="2559" width="18.28515625" style="18" customWidth="1"/>
    <col min="2560" max="2560" width="9.42578125" style="18" customWidth="1"/>
    <col min="2561" max="2564" width="8" style="18" customWidth="1"/>
    <col min="2565" max="2813" width="9.140625" style="18"/>
    <col min="2814" max="2814" width="23" style="18" customWidth="1"/>
    <col min="2815" max="2815" width="18.28515625" style="18" customWidth="1"/>
    <col min="2816" max="2816" width="9.42578125" style="18" customWidth="1"/>
    <col min="2817" max="2820" width="8" style="18" customWidth="1"/>
    <col min="2821" max="3069" width="9.140625" style="18"/>
    <col min="3070" max="3070" width="23" style="18" customWidth="1"/>
    <col min="3071" max="3071" width="18.28515625" style="18" customWidth="1"/>
    <col min="3072" max="3072" width="9.42578125" style="18" customWidth="1"/>
    <col min="3073" max="3076" width="8" style="18" customWidth="1"/>
    <col min="3077" max="3325" width="9.140625" style="18"/>
    <col min="3326" max="3326" width="23" style="18" customWidth="1"/>
    <col min="3327" max="3327" width="18.28515625" style="18" customWidth="1"/>
    <col min="3328" max="3328" width="9.42578125" style="18" customWidth="1"/>
    <col min="3329" max="3332" width="8" style="18" customWidth="1"/>
    <col min="3333" max="3581" width="9.140625" style="18"/>
    <col min="3582" max="3582" width="23" style="18" customWidth="1"/>
    <col min="3583" max="3583" width="18.28515625" style="18" customWidth="1"/>
    <col min="3584" max="3584" width="9.42578125" style="18" customWidth="1"/>
    <col min="3585" max="3588" width="8" style="18" customWidth="1"/>
    <col min="3589" max="3837" width="9.140625" style="18"/>
    <col min="3838" max="3838" width="23" style="18" customWidth="1"/>
    <col min="3839" max="3839" width="18.28515625" style="18" customWidth="1"/>
    <col min="3840" max="3840" width="9.42578125" style="18" customWidth="1"/>
    <col min="3841" max="3844" width="8" style="18" customWidth="1"/>
    <col min="3845" max="4093" width="9.140625" style="18"/>
    <col min="4094" max="4094" width="23" style="18" customWidth="1"/>
    <col min="4095" max="4095" width="18.28515625" style="18" customWidth="1"/>
    <col min="4096" max="4096" width="9.42578125" style="18" customWidth="1"/>
    <col min="4097" max="4100" width="8" style="18" customWidth="1"/>
    <col min="4101" max="4349" width="9.140625" style="18"/>
    <col min="4350" max="4350" width="23" style="18" customWidth="1"/>
    <col min="4351" max="4351" width="18.28515625" style="18" customWidth="1"/>
    <col min="4352" max="4352" width="9.42578125" style="18" customWidth="1"/>
    <col min="4353" max="4356" width="8" style="18" customWidth="1"/>
    <col min="4357" max="4605" width="9.140625" style="18"/>
    <col min="4606" max="4606" width="23" style="18" customWidth="1"/>
    <col min="4607" max="4607" width="18.28515625" style="18" customWidth="1"/>
    <col min="4608" max="4608" width="9.42578125" style="18" customWidth="1"/>
    <col min="4609" max="4612" width="8" style="18" customWidth="1"/>
    <col min="4613" max="4861" width="9.140625" style="18"/>
    <col min="4862" max="4862" width="23" style="18" customWidth="1"/>
    <col min="4863" max="4863" width="18.28515625" style="18" customWidth="1"/>
    <col min="4864" max="4864" width="9.42578125" style="18" customWidth="1"/>
    <col min="4865" max="4868" width="8" style="18" customWidth="1"/>
    <col min="4869" max="5117" width="9.140625" style="18"/>
    <col min="5118" max="5118" width="23" style="18" customWidth="1"/>
    <col min="5119" max="5119" width="18.28515625" style="18" customWidth="1"/>
    <col min="5120" max="5120" width="9.42578125" style="18" customWidth="1"/>
    <col min="5121" max="5124" width="8" style="18" customWidth="1"/>
    <col min="5125" max="5373" width="9.140625" style="18"/>
    <col min="5374" max="5374" width="23" style="18" customWidth="1"/>
    <col min="5375" max="5375" width="18.28515625" style="18" customWidth="1"/>
    <col min="5376" max="5376" width="9.42578125" style="18" customWidth="1"/>
    <col min="5377" max="5380" width="8" style="18" customWidth="1"/>
    <col min="5381" max="5629" width="9.140625" style="18"/>
    <col min="5630" max="5630" width="23" style="18" customWidth="1"/>
    <col min="5631" max="5631" width="18.28515625" style="18" customWidth="1"/>
    <col min="5632" max="5632" width="9.42578125" style="18" customWidth="1"/>
    <col min="5633" max="5636" width="8" style="18" customWidth="1"/>
    <col min="5637" max="5885" width="9.140625" style="18"/>
    <col min="5886" max="5886" width="23" style="18" customWidth="1"/>
    <col min="5887" max="5887" width="18.28515625" style="18" customWidth="1"/>
    <col min="5888" max="5888" width="9.42578125" style="18" customWidth="1"/>
    <col min="5889" max="5892" width="8" style="18" customWidth="1"/>
    <col min="5893" max="6141" width="9.140625" style="18"/>
    <col min="6142" max="6142" width="23" style="18" customWidth="1"/>
    <col min="6143" max="6143" width="18.28515625" style="18" customWidth="1"/>
    <col min="6144" max="6144" width="9.42578125" style="18" customWidth="1"/>
    <col min="6145" max="6148" width="8" style="18" customWidth="1"/>
    <col min="6149" max="6397" width="9.140625" style="18"/>
    <col min="6398" max="6398" width="23" style="18" customWidth="1"/>
    <col min="6399" max="6399" width="18.28515625" style="18" customWidth="1"/>
    <col min="6400" max="6400" width="9.42578125" style="18" customWidth="1"/>
    <col min="6401" max="6404" width="8" style="18" customWidth="1"/>
    <col min="6405" max="6653" width="9.140625" style="18"/>
    <col min="6654" max="6654" width="23" style="18" customWidth="1"/>
    <col min="6655" max="6655" width="18.28515625" style="18" customWidth="1"/>
    <col min="6656" max="6656" width="9.42578125" style="18" customWidth="1"/>
    <col min="6657" max="6660" width="8" style="18" customWidth="1"/>
    <col min="6661" max="6909" width="9.140625" style="18"/>
    <col min="6910" max="6910" width="23" style="18" customWidth="1"/>
    <col min="6911" max="6911" width="18.28515625" style="18" customWidth="1"/>
    <col min="6912" max="6912" width="9.42578125" style="18" customWidth="1"/>
    <col min="6913" max="6916" width="8" style="18" customWidth="1"/>
    <col min="6917" max="7165" width="9.140625" style="18"/>
    <col min="7166" max="7166" width="23" style="18" customWidth="1"/>
    <col min="7167" max="7167" width="18.28515625" style="18" customWidth="1"/>
    <col min="7168" max="7168" width="9.42578125" style="18" customWidth="1"/>
    <col min="7169" max="7172" width="8" style="18" customWidth="1"/>
    <col min="7173" max="7421" width="9.140625" style="18"/>
    <col min="7422" max="7422" width="23" style="18" customWidth="1"/>
    <col min="7423" max="7423" width="18.28515625" style="18" customWidth="1"/>
    <col min="7424" max="7424" width="9.42578125" style="18" customWidth="1"/>
    <col min="7425" max="7428" width="8" style="18" customWidth="1"/>
    <col min="7429" max="7677" width="9.140625" style="18"/>
    <col min="7678" max="7678" width="23" style="18" customWidth="1"/>
    <col min="7679" max="7679" width="18.28515625" style="18" customWidth="1"/>
    <col min="7680" max="7680" width="9.42578125" style="18" customWidth="1"/>
    <col min="7681" max="7684" width="8" style="18" customWidth="1"/>
    <col min="7685" max="7933" width="9.140625" style="18"/>
    <col min="7934" max="7934" width="23" style="18" customWidth="1"/>
    <col min="7935" max="7935" width="18.28515625" style="18" customWidth="1"/>
    <col min="7936" max="7936" width="9.42578125" style="18" customWidth="1"/>
    <col min="7937" max="7940" width="8" style="18" customWidth="1"/>
    <col min="7941" max="8189" width="9.140625" style="18"/>
    <col min="8190" max="8190" width="23" style="18" customWidth="1"/>
    <col min="8191" max="8191" width="18.28515625" style="18" customWidth="1"/>
    <col min="8192" max="8192" width="9.42578125" style="18" customWidth="1"/>
    <col min="8193" max="8196" width="8" style="18" customWidth="1"/>
    <col min="8197" max="8445" width="9.140625" style="18"/>
    <col min="8446" max="8446" width="23" style="18" customWidth="1"/>
    <col min="8447" max="8447" width="18.28515625" style="18" customWidth="1"/>
    <col min="8448" max="8448" width="9.42578125" style="18" customWidth="1"/>
    <col min="8449" max="8452" width="8" style="18" customWidth="1"/>
    <col min="8453" max="8701" width="9.140625" style="18"/>
    <col min="8702" max="8702" width="23" style="18" customWidth="1"/>
    <col min="8703" max="8703" width="18.28515625" style="18" customWidth="1"/>
    <col min="8704" max="8704" width="9.42578125" style="18" customWidth="1"/>
    <col min="8705" max="8708" width="8" style="18" customWidth="1"/>
    <col min="8709" max="8957" width="9.140625" style="18"/>
    <col min="8958" max="8958" width="23" style="18" customWidth="1"/>
    <col min="8959" max="8959" width="18.28515625" style="18" customWidth="1"/>
    <col min="8960" max="8960" width="9.42578125" style="18" customWidth="1"/>
    <col min="8961" max="8964" width="8" style="18" customWidth="1"/>
    <col min="8965" max="9213" width="9.140625" style="18"/>
    <col min="9214" max="9214" width="23" style="18" customWidth="1"/>
    <col min="9215" max="9215" width="18.28515625" style="18" customWidth="1"/>
    <col min="9216" max="9216" width="9.42578125" style="18" customWidth="1"/>
    <col min="9217" max="9220" width="8" style="18" customWidth="1"/>
    <col min="9221" max="9469" width="9.140625" style="18"/>
    <col min="9470" max="9470" width="23" style="18" customWidth="1"/>
    <col min="9471" max="9471" width="18.28515625" style="18" customWidth="1"/>
    <col min="9472" max="9472" width="9.42578125" style="18" customWidth="1"/>
    <col min="9473" max="9476" width="8" style="18" customWidth="1"/>
    <col min="9477" max="9725" width="9.140625" style="18"/>
    <col min="9726" max="9726" width="23" style="18" customWidth="1"/>
    <col min="9727" max="9727" width="18.28515625" style="18" customWidth="1"/>
    <col min="9728" max="9728" width="9.42578125" style="18" customWidth="1"/>
    <col min="9729" max="9732" width="8" style="18" customWidth="1"/>
    <col min="9733" max="9981" width="9.140625" style="18"/>
    <col min="9982" max="9982" width="23" style="18" customWidth="1"/>
    <col min="9983" max="9983" width="18.28515625" style="18" customWidth="1"/>
    <col min="9984" max="9984" width="9.42578125" style="18" customWidth="1"/>
    <col min="9985" max="9988" width="8" style="18" customWidth="1"/>
    <col min="9989" max="10237" width="9.140625" style="18"/>
    <col min="10238" max="10238" width="23" style="18" customWidth="1"/>
    <col min="10239" max="10239" width="18.28515625" style="18" customWidth="1"/>
    <col min="10240" max="10240" width="9.42578125" style="18" customWidth="1"/>
    <col min="10241" max="10244" width="8" style="18" customWidth="1"/>
    <col min="10245" max="10493" width="9.140625" style="18"/>
    <col min="10494" max="10494" width="23" style="18" customWidth="1"/>
    <col min="10495" max="10495" width="18.28515625" style="18" customWidth="1"/>
    <col min="10496" max="10496" width="9.42578125" style="18" customWidth="1"/>
    <col min="10497" max="10500" width="8" style="18" customWidth="1"/>
    <col min="10501" max="10749" width="9.140625" style="18"/>
    <col min="10750" max="10750" width="23" style="18" customWidth="1"/>
    <col min="10751" max="10751" width="18.28515625" style="18" customWidth="1"/>
    <col min="10752" max="10752" width="9.42578125" style="18" customWidth="1"/>
    <col min="10753" max="10756" width="8" style="18" customWidth="1"/>
    <col min="10757" max="11005" width="9.140625" style="18"/>
    <col min="11006" max="11006" width="23" style="18" customWidth="1"/>
    <col min="11007" max="11007" width="18.28515625" style="18" customWidth="1"/>
    <col min="11008" max="11008" width="9.42578125" style="18" customWidth="1"/>
    <col min="11009" max="11012" width="8" style="18" customWidth="1"/>
    <col min="11013" max="11261" width="9.140625" style="18"/>
    <col min="11262" max="11262" width="23" style="18" customWidth="1"/>
    <col min="11263" max="11263" width="18.28515625" style="18" customWidth="1"/>
    <col min="11264" max="11264" width="9.42578125" style="18" customWidth="1"/>
    <col min="11265" max="11268" width="8" style="18" customWidth="1"/>
    <col min="11269" max="11517" width="9.140625" style="18"/>
    <col min="11518" max="11518" width="23" style="18" customWidth="1"/>
    <col min="11519" max="11519" width="18.28515625" style="18" customWidth="1"/>
    <col min="11520" max="11520" width="9.42578125" style="18" customWidth="1"/>
    <col min="11521" max="11524" width="8" style="18" customWidth="1"/>
    <col min="11525" max="11773" width="9.140625" style="18"/>
    <col min="11774" max="11774" width="23" style="18" customWidth="1"/>
    <col min="11775" max="11775" width="18.28515625" style="18" customWidth="1"/>
    <col min="11776" max="11776" width="9.42578125" style="18" customWidth="1"/>
    <col min="11777" max="11780" width="8" style="18" customWidth="1"/>
    <col min="11781" max="12029" width="9.140625" style="18"/>
    <col min="12030" max="12030" width="23" style="18" customWidth="1"/>
    <col min="12031" max="12031" width="18.28515625" style="18" customWidth="1"/>
    <col min="12032" max="12032" width="9.42578125" style="18" customWidth="1"/>
    <col min="12033" max="12036" width="8" style="18" customWidth="1"/>
    <col min="12037" max="12285" width="9.140625" style="18"/>
    <col min="12286" max="12286" width="23" style="18" customWidth="1"/>
    <col min="12287" max="12287" width="18.28515625" style="18" customWidth="1"/>
    <col min="12288" max="12288" width="9.42578125" style="18" customWidth="1"/>
    <col min="12289" max="12292" width="8" style="18" customWidth="1"/>
    <col min="12293" max="12541" width="9.140625" style="18"/>
    <col min="12542" max="12542" width="23" style="18" customWidth="1"/>
    <col min="12543" max="12543" width="18.28515625" style="18" customWidth="1"/>
    <col min="12544" max="12544" width="9.42578125" style="18" customWidth="1"/>
    <col min="12545" max="12548" width="8" style="18" customWidth="1"/>
    <col min="12549" max="12797" width="9.140625" style="18"/>
    <col min="12798" max="12798" width="23" style="18" customWidth="1"/>
    <col min="12799" max="12799" width="18.28515625" style="18" customWidth="1"/>
    <col min="12800" max="12800" width="9.42578125" style="18" customWidth="1"/>
    <col min="12801" max="12804" width="8" style="18" customWidth="1"/>
    <col min="12805" max="13053" width="9.140625" style="18"/>
    <col min="13054" max="13054" width="23" style="18" customWidth="1"/>
    <col min="13055" max="13055" width="18.28515625" style="18" customWidth="1"/>
    <col min="13056" max="13056" width="9.42578125" style="18" customWidth="1"/>
    <col min="13057" max="13060" width="8" style="18" customWidth="1"/>
    <col min="13061" max="13309" width="9.140625" style="18"/>
    <col min="13310" max="13310" width="23" style="18" customWidth="1"/>
    <col min="13311" max="13311" width="18.28515625" style="18" customWidth="1"/>
    <col min="13312" max="13312" width="9.42578125" style="18" customWidth="1"/>
    <col min="13313" max="13316" width="8" style="18" customWidth="1"/>
    <col min="13317" max="13565" width="9.140625" style="18"/>
    <col min="13566" max="13566" width="23" style="18" customWidth="1"/>
    <col min="13567" max="13567" width="18.28515625" style="18" customWidth="1"/>
    <col min="13568" max="13568" width="9.42578125" style="18" customWidth="1"/>
    <col min="13569" max="13572" width="8" style="18" customWidth="1"/>
    <col min="13573" max="13821" width="9.140625" style="18"/>
    <col min="13822" max="13822" width="23" style="18" customWidth="1"/>
    <col min="13823" max="13823" width="18.28515625" style="18" customWidth="1"/>
    <col min="13824" max="13824" width="9.42578125" style="18" customWidth="1"/>
    <col min="13825" max="13828" width="8" style="18" customWidth="1"/>
    <col min="13829" max="14077" width="9.140625" style="18"/>
    <col min="14078" max="14078" width="23" style="18" customWidth="1"/>
    <col min="14079" max="14079" width="18.28515625" style="18" customWidth="1"/>
    <col min="14080" max="14080" width="9.42578125" style="18" customWidth="1"/>
    <col min="14081" max="14084" width="8" style="18" customWidth="1"/>
    <col min="14085" max="14333" width="9.140625" style="18"/>
    <col min="14334" max="14334" width="23" style="18" customWidth="1"/>
    <col min="14335" max="14335" width="18.28515625" style="18" customWidth="1"/>
    <col min="14336" max="14336" width="9.42578125" style="18" customWidth="1"/>
    <col min="14337" max="14340" width="8" style="18" customWidth="1"/>
    <col min="14341" max="14589" width="9.140625" style="18"/>
    <col min="14590" max="14590" width="23" style="18" customWidth="1"/>
    <col min="14591" max="14591" width="18.28515625" style="18" customWidth="1"/>
    <col min="14592" max="14592" width="9.42578125" style="18" customWidth="1"/>
    <col min="14593" max="14596" width="8" style="18" customWidth="1"/>
    <col min="14597" max="14845" width="9.140625" style="18"/>
    <col min="14846" max="14846" width="23" style="18" customWidth="1"/>
    <col min="14847" max="14847" width="18.28515625" style="18" customWidth="1"/>
    <col min="14848" max="14848" width="9.42578125" style="18" customWidth="1"/>
    <col min="14849" max="14852" width="8" style="18" customWidth="1"/>
    <col min="14853" max="15101" width="9.140625" style="18"/>
    <col min="15102" max="15102" width="23" style="18" customWidth="1"/>
    <col min="15103" max="15103" width="18.28515625" style="18" customWidth="1"/>
    <col min="15104" max="15104" width="9.42578125" style="18" customWidth="1"/>
    <col min="15105" max="15108" width="8" style="18" customWidth="1"/>
    <col min="15109" max="15357" width="9.140625" style="18"/>
    <col min="15358" max="15358" width="23" style="18" customWidth="1"/>
    <col min="15359" max="15359" width="18.28515625" style="18" customWidth="1"/>
    <col min="15360" max="15360" width="9.42578125" style="18" customWidth="1"/>
    <col min="15361" max="15364" width="8" style="18" customWidth="1"/>
    <col min="15365" max="15613" width="9.140625" style="18"/>
    <col min="15614" max="15614" width="23" style="18" customWidth="1"/>
    <col min="15615" max="15615" width="18.28515625" style="18" customWidth="1"/>
    <col min="15616" max="15616" width="9.42578125" style="18" customWidth="1"/>
    <col min="15617" max="15620" width="8" style="18" customWidth="1"/>
    <col min="15621" max="15869" width="9.140625" style="18"/>
    <col min="15870" max="15870" width="23" style="18" customWidth="1"/>
    <col min="15871" max="15871" width="18.28515625" style="18" customWidth="1"/>
    <col min="15872" max="15872" width="9.42578125" style="18" customWidth="1"/>
    <col min="15873" max="15876" width="8" style="18" customWidth="1"/>
    <col min="15877" max="16125" width="9.140625" style="18"/>
    <col min="16126" max="16126" width="23" style="18" customWidth="1"/>
    <col min="16127" max="16127" width="18.28515625" style="18" customWidth="1"/>
    <col min="16128" max="16128" width="9.42578125" style="18" customWidth="1"/>
    <col min="16129" max="16132" width="8" style="18" customWidth="1"/>
    <col min="16133" max="16384" width="9.140625" style="18"/>
  </cols>
  <sheetData>
    <row r="1" spans="1:26" s="20" customFormat="1" ht="12.75" customHeight="1" x14ac:dyDescent="0.25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0" customFormat="1" ht="12.75" customHeight="1" x14ac:dyDescent="0.25">
      <c r="A2" s="20" t="s">
        <v>33</v>
      </c>
    </row>
    <row r="3" spans="1:26" s="20" customFormat="1" ht="12.75" customHeight="1" x14ac:dyDescent="0.25">
      <c r="A3" s="40" t="s">
        <v>33</v>
      </c>
      <c r="B3" s="40" t="s">
        <v>33</v>
      </c>
      <c r="C3" s="40" t="s">
        <v>42</v>
      </c>
      <c r="D3" s="40" t="s">
        <v>33</v>
      </c>
      <c r="E3" s="40" t="s">
        <v>33</v>
      </c>
      <c r="F3" s="40" t="s">
        <v>33</v>
      </c>
      <c r="G3" s="40" t="s">
        <v>33</v>
      </c>
      <c r="H3" s="40" t="s">
        <v>33</v>
      </c>
      <c r="I3" s="40" t="s">
        <v>33</v>
      </c>
      <c r="J3" s="40" t="s">
        <v>33</v>
      </c>
      <c r="K3" s="40" t="s">
        <v>33</v>
      </c>
      <c r="L3" s="40" t="s">
        <v>33</v>
      </c>
      <c r="M3" s="40" t="s">
        <v>33</v>
      </c>
      <c r="N3" s="40" t="s">
        <v>33</v>
      </c>
      <c r="O3" s="40" t="s">
        <v>33</v>
      </c>
      <c r="P3" s="26"/>
      <c r="Q3" s="26"/>
    </row>
    <row r="4" spans="1:26" s="20" customFormat="1" ht="12.75" customHeight="1" x14ac:dyDescent="0.25">
      <c r="A4" s="40" t="s">
        <v>33</v>
      </c>
      <c r="B4" s="40" t="s">
        <v>33</v>
      </c>
      <c r="C4" s="40" t="s">
        <v>37</v>
      </c>
      <c r="D4" s="40" t="s">
        <v>33</v>
      </c>
      <c r="E4" s="40" t="s">
        <v>33</v>
      </c>
      <c r="F4" s="40" t="s">
        <v>33</v>
      </c>
      <c r="G4" s="40" t="s">
        <v>33</v>
      </c>
      <c r="H4" s="40" t="s">
        <v>33</v>
      </c>
      <c r="I4" s="40" t="s">
        <v>33</v>
      </c>
      <c r="J4" s="40" t="s">
        <v>33</v>
      </c>
      <c r="K4" s="40" t="s">
        <v>33</v>
      </c>
      <c r="L4" s="40" t="s">
        <v>33</v>
      </c>
      <c r="M4" s="40" t="s">
        <v>33</v>
      </c>
      <c r="N4" s="40" t="s">
        <v>33</v>
      </c>
      <c r="O4" s="23" t="s">
        <v>43</v>
      </c>
      <c r="P4" s="26"/>
      <c r="Q4" s="26"/>
    </row>
    <row r="5" spans="1:26" s="20" customFormat="1" ht="12.75" customHeight="1" x14ac:dyDescent="0.25">
      <c r="A5" s="40" t="s">
        <v>33</v>
      </c>
      <c r="B5" s="40" t="s">
        <v>33</v>
      </c>
      <c r="C5" s="23" t="s">
        <v>18</v>
      </c>
      <c r="D5" s="23" t="s">
        <v>19</v>
      </c>
      <c r="E5" s="23" t="s">
        <v>20</v>
      </c>
      <c r="F5" s="23" t="s">
        <v>21</v>
      </c>
      <c r="G5" s="23" t="s">
        <v>22</v>
      </c>
      <c r="H5" s="23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23" t="s">
        <v>28</v>
      </c>
      <c r="N5" s="23" t="s">
        <v>29</v>
      </c>
      <c r="O5" s="23" t="s">
        <v>18</v>
      </c>
      <c r="P5" s="27" t="s">
        <v>19</v>
      </c>
      <c r="Q5" s="27" t="s">
        <v>20</v>
      </c>
      <c r="R5" s="27" t="s">
        <v>21</v>
      </c>
      <c r="S5" s="27" t="s">
        <v>22</v>
      </c>
    </row>
    <row r="6" spans="1:26" s="21" customFormat="1" ht="12.75" customHeight="1" x14ac:dyDescent="0.2">
      <c r="A6" s="24" t="s">
        <v>39</v>
      </c>
      <c r="B6" s="25" t="s">
        <v>40</v>
      </c>
      <c r="C6" s="22">
        <v>100.88</v>
      </c>
      <c r="D6" s="22">
        <v>100.96</v>
      </c>
      <c r="E6" s="22">
        <v>100.48</v>
      </c>
      <c r="F6" s="22">
        <v>100.77</v>
      </c>
      <c r="G6" s="22">
        <v>100.78</v>
      </c>
      <c r="H6" s="22">
        <v>101.01</v>
      </c>
      <c r="I6" s="22">
        <v>101.25</v>
      </c>
      <c r="J6" s="22">
        <v>101</v>
      </c>
      <c r="K6" s="22">
        <v>100.53</v>
      </c>
      <c r="L6" s="22">
        <v>100.72</v>
      </c>
      <c r="M6" s="22">
        <v>101.02</v>
      </c>
      <c r="N6" s="22">
        <v>101.01</v>
      </c>
      <c r="O6" s="22">
        <v>99.59</v>
      </c>
      <c r="P6" s="28">
        <v>101.66</v>
      </c>
      <c r="Q6" s="28">
        <v>102.11</v>
      </c>
      <c r="R6" s="28">
        <v>100.52</v>
      </c>
      <c r="S6" s="28">
        <v>100.5</v>
      </c>
    </row>
    <row r="7" spans="1:26" x14ac:dyDescent="0.2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19"/>
      <c r="Z7" s="19"/>
    </row>
  </sheetData>
  <mergeCells count="5">
    <mergeCell ref="A1:Z1"/>
    <mergeCell ref="A7:X7"/>
    <mergeCell ref="A3:B5"/>
    <mergeCell ref="C3:O3"/>
    <mergeCell ref="C4:N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75"/>
  <sheetViews>
    <sheetView tabSelected="1" topLeftCell="A64" workbookViewId="0">
      <selection activeCell="F73" sqref="F73"/>
    </sheetView>
  </sheetViews>
  <sheetFormatPr defaultRowHeight="12.75" x14ac:dyDescent="0.25"/>
  <cols>
    <col min="1" max="1" width="17.28515625" style="1" customWidth="1"/>
    <col min="2" max="2" width="15.7109375" style="1" customWidth="1"/>
    <col min="3" max="3" width="11.42578125" style="1" customWidth="1"/>
    <col min="4" max="4" width="13.85546875" style="1" customWidth="1"/>
    <col min="5" max="5" width="12.42578125" style="1" customWidth="1"/>
    <col min="6" max="6" width="18.7109375" style="1" customWidth="1"/>
    <col min="7" max="7" width="9.140625" style="1"/>
    <col min="8" max="8" width="29.140625" style="70" customWidth="1"/>
    <col min="9" max="16384" width="9.140625" style="1"/>
  </cols>
  <sheetData>
    <row r="1" spans="1:8" x14ac:dyDescent="0.25">
      <c r="A1" s="49" t="s">
        <v>0</v>
      </c>
      <c r="B1" s="49"/>
      <c r="C1" s="49"/>
      <c r="D1" s="49"/>
      <c r="E1" s="49"/>
      <c r="F1" s="49"/>
    </row>
    <row r="2" spans="1:8" x14ac:dyDescent="0.25">
      <c r="A2" s="49" t="s">
        <v>1</v>
      </c>
      <c r="B2" s="49"/>
      <c r="C2" s="49"/>
      <c r="D2" s="49"/>
      <c r="E2" s="49"/>
      <c r="F2" s="49"/>
    </row>
    <row r="3" spans="1:8" s="2" customFormat="1" ht="39" customHeight="1" x14ac:dyDescent="0.25">
      <c r="A3" s="50" t="s">
        <v>2</v>
      </c>
      <c r="B3" s="50"/>
      <c r="C3" s="50"/>
      <c r="D3" s="50"/>
      <c r="E3" s="50"/>
      <c r="F3" s="50"/>
      <c r="H3" s="71"/>
    </row>
    <row r="4" spans="1:8" s="2" customFormat="1" ht="33" customHeight="1" x14ac:dyDescent="0.25">
      <c r="A4" s="51" t="s">
        <v>46</v>
      </c>
      <c r="B4" s="51"/>
      <c r="C4" s="51"/>
      <c r="D4" s="51"/>
      <c r="E4" s="51"/>
      <c r="F4" s="51"/>
      <c r="H4" s="71"/>
    </row>
    <row r="5" spans="1:8" s="2" customFormat="1" ht="18" customHeight="1" x14ac:dyDescent="0.25">
      <c r="A5" s="52" t="s">
        <v>47</v>
      </c>
      <c r="B5" s="53"/>
      <c r="C5" s="53"/>
      <c r="D5" s="53"/>
      <c r="E5" s="53"/>
      <c r="F5" s="53"/>
      <c r="H5" s="71"/>
    </row>
    <row r="6" spans="1:8" s="2" customFormat="1" ht="18" customHeight="1" x14ac:dyDescent="0.25">
      <c r="A6" s="54"/>
      <c r="B6" s="54"/>
      <c r="C6" s="54"/>
      <c r="D6" s="54"/>
      <c r="E6" s="54"/>
      <c r="F6" s="54"/>
      <c r="H6" s="71"/>
    </row>
    <row r="7" spans="1:8" s="2" customFormat="1" ht="18" customHeight="1" x14ac:dyDescent="0.25">
      <c r="A7" s="55" t="s">
        <v>3</v>
      </c>
      <c r="B7" s="55"/>
      <c r="C7" s="55"/>
      <c r="D7" s="55"/>
      <c r="E7" s="55"/>
      <c r="F7" s="55"/>
      <c r="H7" s="71"/>
    </row>
    <row r="8" spans="1:8" s="2" customFormat="1" ht="78" customHeight="1" x14ac:dyDescent="0.25">
      <c r="A8" s="51" t="s">
        <v>38</v>
      </c>
      <c r="B8" s="51"/>
      <c r="C8" s="51"/>
      <c r="D8" s="51"/>
      <c r="E8" s="51"/>
      <c r="F8" s="51"/>
      <c r="H8" s="71"/>
    </row>
    <row r="9" spans="1:8" s="2" customFormat="1" ht="15.75" x14ac:dyDescent="0.25">
      <c r="A9" s="51" t="s">
        <v>48</v>
      </c>
      <c r="B9" s="51"/>
      <c r="C9" s="51"/>
      <c r="D9" s="51"/>
      <c r="E9" s="51"/>
      <c r="F9" s="51"/>
      <c r="H9" s="71"/>
    </row>
    <row r="10" spans="1:8" ht="18.75" customHeight="1" x14ac:dyDescent="0.25">
      <c r="F10" s="30" t="s">
        <v>4</v>
      </c>
    </row>
    <row r="11" spans="1:8" ht="116.25" customHeight="1" x14ac:dyDescent="0.25">
      <c r="A11" s="3" t="s">
        <v>5</v>
      </c>
      <c r="B11" s="3" t="s">
        <v>49</v>
      </c>
      <c r="C11" s="3" t="s">
        <v>6</v>
      </c>
      <c r="D11" s="3" t="s">
        <v>50</v>
      </c>
      <c r="E11" s="3" t="s">
        <v>7</v>
      </c>
      <c r="F11" s="3" t="s">
        <v>8</v>
      </c>
    </row>
    <row r="12" spans="1:8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8" ht="25.5" x14ac:dyDescent="0.25">
      <c r="A13" s="3" t="s">
        <v>9</v>
      </c>
      <c r="B13" s="56">
        <v>5456570</v>
      </c>
      <c r="C13" s="57">
        <v>1</v>
      </c>
      <c r="D13" s="56">
        <f t="shared" ref="D13:D23" si="0">ROUND(B13*C13,2)</f>
        <v>5456570</v>
      </c>
      <c r="E13" s="58">
        <v>1.0465</v>
      </c>
      <c r="F13" s="56">
        <f t="shared" ref="F13:F23" si="1">ROUND(D13*E13,2)</f>
        <v>5710300.5099999998</v>
      </c>
    </row>
    <row r="14" spans="1:8" ht="25.5" x14ac:dyDescent="0.25">
      <c r="A14" s="3" t="s">
        <v>10</v>
      </c>
      <c r="B14" s="56">
        <v>0</v>
      </c>
      <c r="C14" s="57">
        <v>1</v>
      </c>
      <c r="D14" s="56">
        <f t="shared" si="0"/>
        <v>0</v>
      </c>
      <c r="E14" s="58">
        <v>1.0465</v>
      </c>
      <c r="F14" s="56">
        <f t="shared" si="1"/>
        <v>0</v>
      </c>
    </row>
    <row r="15" spans="1:8" ht="25.5" x14ac:dyDescent="0.25">
      <c r="A15" s="3" t="s">
        <v>11</v>
      </c>
      <c r="B15" s="56">
        <v>0</v>
      </c>
      <c r="C15" s="57">
        <v>1</v>
      </c>
      <c r="D15" s="56">
        <f t="shared" si="0"/>
        <v>0</v>
      </c>
      <c r="E15" s="58">
        <v>1.0465</v>
      </c>
      <c r="F15" s="56">
        <f t="shared" si="1"/>
        <v>0</v>
      </c>
    </row>
    <row r="16" spans="1:8" ht="127.5" x14ac:dyDescent="0.25">
      <c r="A16" s="3" t="s">
        <v>12</v>
      </c>
      <c r="B16" s="56">
        <v>0</v>
      </c>
      <c r="C16" s="57">
        <v>1</v>
      </c>
      <c r="D16" s="56">
        <f t="shared" si="0"/>
        <v>0</v>
      </c>
      <c r="E16" s="58">
        <v>1.0465</v>
      </c>
      <c r="F16" s="56">
        <f t="shared" si="1"/>
        <v>0</v>
      </c>
    </row>
    <row r="17" spans="1:8" ht="38.25" x14ac:dyDescent="0.25">
      <c r="A17" s="3" t="s">
        <v>51</v>
      </c>
      <c r="B17" s="56">
        <v>0</v>
      </c>
      <c r="C17" s="57">
        <v>1</v>
      </c>
      <c r="D17" s="56">
        <f t="shared" si="0"/>
        <v>0</v>
      </c>
      <c r="E17" s="58">
        <v>1.0465</v>
      </c>
      <c r="F17" s="56">
        <f t="shared" si="1"/>
        <v>0</v>
      </c>
    </row>
    <row r="18" spans="1:8" ht="38.25" x14ac:dyDescent="0.25">
      <c r="A18" s="3" t="s">
        <v>52</v>
      </c>
      <c r="B18" s="56">
        <v>0</v>
      </c>
      <c r="C18" s="57">
        <v>1</v>
      </c>
      <c r="D18" s="56">
        <f t="shared" si="0"/>
        <v>0</v>
      </c>
      <c r="E18" s="58">
        <v>1.0465</v>
      </c>
      <c r="F18" s="56">
        <f t="shared" si="1"/>
        <v>0</v>
      </c>
    </row>
    <row r="19" spans="1:8" ht="38.25" x14ac:dyDescent="0.25">
      <c r="A19" s="3" t="s">
        <v>53</v>
      </c>
      <c r="B19" s="56">
        <v>0</v>
      </c>
      <c r="C19" s="57">
        <v>1</v>
      </c>
      <c r="D19" s="56">
        <f t="shared" si="0"/>
        <v>0</v>
      </c>
      <c r="E19" s="58">
        <v>1.0465</v>
      </c>
      <c r="F19" s="56">
        <f t="shared" si="1"/>
        <v>0</v>
      </c>
    </row>
    <row r="20" spans="1:8" ht="51" x14ac:dyDescent="0.25">
      <c r="A20" s="3" t="s">
        <v>44</v>
      </c>
      <c r="B20" s="56">
        <f>(B13+B14+B15+B17+B18+B19)*0.02</f>
        <v>109131.40000000001</v>
      </c>
      <c r="C20" s="57">
        <v>1</v>
      </c>
      <c r="D20" s="56">
        <f t="shared" si="0"/>
        <v>109131.4</v>
      </c>
      <c r="E20" s="58">
        <v>1.0465</v>
      </c>
      <c r="F20" s="56">
        <f t="shared" si="1"/>
        <v>114206.01</v>
      </c>
      <c r="G20" s="5"/>
    </row>
    <row r="21" spans="1:8" ht="24" customHeight="1" x14ac:dyDescent="0.25">
      <c r="A21" s="3" t="s">
        <v>13</v>
      </c>
      <c r="B21" s="56">
        <f>SUM(B13:B20)</f>
        <v>5565701.4000000004</v>
      </c>
      <c r="C21" s="57">
        <v>1</v>
      </c>
      <c r="D21" s="56">
        <f t="shared" si="0"/>
        <v>5565701.4000000004</v>
      </c>
      <c r="E21" s="58">
        <v>1.0465</v>
      </c>
      <c r="F21" s="59">
        <f t="shared" si="1"/>
        <v>5824506.5199999996</v>
      </c>
      <c r="G21" s="5"/>
      <c r="H21" s="72"/>
    </row>
    <row r="22" spans="1:8" ht="24" customHeight="1" x14ac:dyDescent="0.25">
      <c r="A22" s="3" t="s">
        <v>14</v>
      </c>
      <c r="B22" s="56">
        <f>B21*0.2</f>
        <v>1113140.28</v>
      </c>
      <c r="C22" s="57">
        <v>1</v>
      </c>
      <c r="D22" s="56">
        <f t="shared" si="0"/>
        <v>1113140.28</v>
      </c>
      <c r="E22" s="58">
        <v>1.0465</v>
      </c>
      <c r="F22" s="59">
        <f t="shared" si="1"/>
        <v>1164901.3</v>
      </c>
      <c r="H22" s="72"/>
    </row>
    <row r="23" spans="1:8" ht="24" customHeight="1" x14ac:dyDescent="0.25">
      <c r="A23" s="3" t="s">
        <v>15</v>
      </c>
      <c r="B23" s="56">
        <f>B21+B22</f>
        <v>6678841.6800000006</v>
      </c>
      <c r="C23" s="57">
        <v>1</v>
      </c>
      <c r="D23" s="56">
        <f t="shared" si="0"/>
        <v>6678841.6799999997</v>
      </c>
      <c r="E23" s="58">
        <v>1.0465</v>
      </c>
      <c r="F23" s="59">
        <f t="shared" si="1"/>
        <v>6989407.8200000003</v>
      </c>
      <c r="H23" s="72"/>
    </row>
    <row r="24" spans="1:8" ht="15" x14ac:dyDescent="0.25">
      <c r="A24" s="6"/>
      <c r="B24" s="7"/>
      <c r="C24" s="7"/>
      <c r="D24" s="7"/>
      <c r="E24" s="7"/>
      <c r="F24" s="7"/>
      <c r="G24" s="29"/>
    </row>
    <row r="25" spans="1:8" ht="15" customHeight="1" x14ac:dyDescent="0.25">
      <c r="A25" s="47" t="s">
        <v>54</v>
      </c>
      <c r="B25" s="47"/>
      <c r="C25" s="47"/>
      <c r="D25" s="47"/>
      <c r="E25" s="47"/>
      <c r="F25" s="47"/>
      <c r="G25" s="29"/>
    </row>
    <row r="26" spans="1:8" ht="15" customHeight="1" x14ac:dyDescent="0.25">
      <c r="A26" s="47" t="s">
        <v>55</v>
      </c>
      <c r="B26" s="47"/>
      <c r="C26" s="47"/>
      <c r="D26" s="47"/>
      <c r="E26" s="47"/>
      <c r="F26" s="47"/>
      <c r="G26" s="29"/>
    </row>
    <row r="27" spans="1:8" ht="15" customHeight="1" x14ac:dyDescent="0.25">
      <c r="A27" s="47" t="s">
        <v>56</v>
      </c>
      <c r="B27" s="47"/>
      <c r="C27" s="47"/>
      <c r="D27" s="47"/>
      <c r="E27" s="47"/>
      <c r="F27" s="47"/>
      <c r="G27" s="29"/>
    </row>
    <row r="28" spans="1:8" ht="18" customHeight="1" x14ac:dyDescent="0.25">
      <c r="A28" s="47"/>
      <c r="B28" s="47"/>
      <c r="C28" s="47"/>
      <c r="D28" s="47"/>
      <c r="E28" s="47"/>
      <c r="F28" s="47"/>
      <c r="G28" s="29"/>
    </row>
    <row r="29" spans="1:8" ht="15" x14ac:dyDescent="0.25">
      <c r="A29" s="41" t="s">
        <v>57</v>
      </c>
      <c r="B29" s="41"/>
      <c r="C29" s="41"/>
      <c r="D29" s="41"/>
      <c r="E29" s="41"/>
      <c r="F29" s="41"/>
      <c r="G29" s="29"/>
    </row>
    <row r="30" spans="1:8" ht="30" customHeight="1" x14ac:dyDescent="0.25">
      <c r="A30" s="42" t="s">
        <v>16</v>
      </c>
      <c r="B30" s="42"/>
      <c r="C30" s="42"/>
      <c r="D30" s="42"/>
      <c r="E30" s="42"/>
      <c r="F30" s="42"/>
      <c r="G30" s="29"/>
    </row>
    <row r="31" spans="1:8" s="29" customFormat="1" ht="15" x14ac:dyDescent="0.25">
      <c r="A31" s="43" t="s">
        <v>17</v>
      </c>
      <c r="B31" s="8">
        <v>2021</v>
      </c>
      <c r="C31" s="8">
        <v>2022</v>
      </c>
      <c r="D31" s="60"/>
      <c r="E31" s="60"/>
      <c r="F31" s="60"/>
      <c r="H31" s="73"/>
    </row>
    <row r="32" spans="1:8" s="29" customFormat="1" ht="51" customHeight="1" x14ac:dyDescent="0.25">
      <c r="A32" s="44"/>
      <c r="B32" s="8" t="s">
        <v>34</v>
      </c>
      <c r="C32" s="8" t="s">
        <v>34</v>
      </c>
      <c r="D32" s="60"/>
      <c r="E32" s="60"/>
      <c r="F32" s="60"/>
      <c r="H32" s="73"/>
    </row>
    <row r="33" spans="1:8" s="29" customFormat="1" ht="15" x14ac:dyDescent="0.25">
      <c r="A33" s="9" t="s">
        <v>18</v>
      </c>
      <c r="B33" s="8">
        <v>100.88</v>
      </c>
      <c r="C33" s="8">
        <v>99.57</v>
      </c>
      <c r="D33" s="61"/>
      <c r="E33" s="61"/>
      <c r="F33" s="61"/>
      <c r="H33" s="73"/>
    </row>
    <row r="34" spans="1:8" s="29" customFormat="1" ht="15" x14ac:dyDescent="0.25">
      <c r="A34" s="9" t="s">
        <v>19</v>
      </c>
      <c r="B34" s="8">
        <v>100.96</v>
      </c>
      <c r="C34" s="8">
        <v>101.64</v>
      </c>
      <c r="D34" s="61"/>
      <c r="E34" s="61"/>
      <c r="F34" s="61"/>
      <c r="H34" s="73"/>
    </row>
    <row r="35" spans="1:8" s="29" customFormat="1" ht="15" x14ac:dyDescent="0.25">
      <c r="A35" s="9" t="s">
        <v>20</v>
      </c>
      <c r="B35" s="8">
        <v>100.48</v>
      </c>
      <c r="C35" s="8">
        <v>102.11</v>
      </c>
      <c r="D35" s="61"/>
      <c r="E35" s="61"/>
      <c r="F35" s="61"/>
      <c r="H35" s="73"/>
    </row>
    <row r="36" spans="1:8" s="29" customFormat="1" ht="15" x14ac:dyDescent="0.25">
      <c r="A36" s="9" t="s">
        <v>21</v>
      </c>
      <c r="B36" s="8">
        <v>100.77</v>
      </c>
      <c r="C36" s="8">
        <v>100.52</v>
      </c>
      <c r="D36" s="61"/>
      <c r="E36" s="61"/>
      <c r="F36" s="61"/>
      <c r="H36" s="73"/>
    </row>
    <row r="37" spans="1:8" s="29" customFormat="1" ht="15" x14ac:dyDescent="0.25">
      <c r="A37" s="9" t="s">
        <v>22</v>
      </c>
      <c r="B37" s="8">
        <v>100.78</v>
      </c>
      <c r="C37" s="8">
        <v>100.5</v>
      </c>
      <c r="D37" s="61"/>
      <c r="E37" s="61"/>
      <c r="F37" s="61"/>
      <c r="H37" s="73"/>
    </row>
    <row r="38" spans="1:8" s="29" customFormat="1" ht="15" x14ac:dyDescent="0.25">
      <c r="A38" s="9" t="s">
        <v>23</v>
      </c>
      <c r="B38" s="8">
        <v>101.01</v>
      </c>
      <c r="C38" s="8">
        <v>100.19</v>
      </c>
      <c r="D38" s="61"/>
      <c r="E38" s="61"/>
      <c r="F38" s="61"/>
      <c r="H38" s="73"/>
    </row>
    <row r="39" spans="1:8" s="29" customFormat="1" ht="15" x14ac:dyDescent="0.25">
      <c r="A39" s="9" t="s">
        <v>24</v>
      </c>
      <c r="B39" s="8">
        <v>101.25</v>
      </c>
      <c r="C39" s="8" t="s">
        <v>33</v>
      </c>
      <c r="D39" s="61"/>
      <c r="E39" s="61"/>
      <c r="F39" s="61"/>
      <c r="H39" s="73"/>
    </row>
    <row r="40" spans="1:8" s="29" customFormat="1" ht="15" x14ac:dyDescent="0.25">
      <c r="A40" s="9" t="s">
        <v>25</v>
      </c>
      <c r="B40" s="8">
        <v>101</v>
      </c>
      <c r="C40" s="8" t="s">
        <v>33</v>
      </c>
      <c r="D40" s="61"/>
      <c r="E40" s="61"/>
      <c r="F40" s="61"/>
      <c r="H40" s="73"/>
    </row>
    <row r="41" spans="1:8" s="29" customFormat="1" ht="15" x14ac:dyDescent="0.25">
      <c r="A41" s="9" t="s">
        <v>26</v>
      </c>
      <c r="B41" s="8">
        <v>100.53</v>
      </c>
      <c r="C41" s="8" t="s">
        <v>33</v>
      </c>
      <c r="D41" s="61"/>
      <c r="E41" s="61"/>
      <c r="F41" s="61"/>
      <c r="H41" s="73"/>
    </row>
    <row r="42" spans="1:8" s="29" customFormat="1" ht="15" x14ac:dyDescent="0.25">
      <c r="A42" s="9" t="s">
        <v>27</v>
      </c>
      <c r="B42" s="8">
        <v>100.72</v>
      </c>
      <c r="C42" s="8" t="s">
        <v>33</v>
      </c>
      <c r="D42" s="61"/>
      <c r="E42" s="61"/>
      <c r="F42" s="61"/>
      <c r="H42" s="73"/>
    </row>
    <row r="43" spans="1:8" s="29" customFormat="1" ht="15" x14ac:dyDescent="0.25">
      <c r="A43" s="9" t="s">
        <v>28</v>
      </c>
      <c r="B43" s="8">
        <v>101.02</v>
      </c>
      <c r="C43" s="8" t="s">
        <v>33</v>
      </c>
      <c r="D43" s="61"/>
      <c r="E43" s="61"/>
      <c r="F43" s="61"/>
      <c r="H43" s="73"/>
    </row>
    <row r="44" spans="1:8" s="29" customFormat="1" ht="15" x14ac:dyDescent="0.25">
      <c r="A44" s="9" t="s">
        <v>29</v>
      </c>
      <c r="B44" s="8">
        <v>101.01</v>
      </c>
      <c r="C44" s="8" t="s">
        <v>33</v>
      </c>
      <c r="D44" s="61"/>
      <c r="E44" s="61"/>
      <c r="F44" s="61"/>
      <c r="H44" s="73"/>
    </row>
    <row r="45" spans="1:8" s="29" customFormat="1" ht="18" customHeight="1" x14ac:dyDescent="0.25">
      <c r="A45" s="11"/>
      <c r="B45" s="12"/>
      <c r="C45" s="12"/>
      <c r="D45" s="12"/>
      <c r="E45" s="13"/>
      <c r="F45" s="10"/>
      <c r="H45" s="73"/>
    </row>
    <row r="46" spans="1:8" s="15" customFormat="1" ht="18" customHeight="1" x14ac:dyDescent="0.25">
      <c r="A46" s="62" t="s">
        <v>58</v>
      </c>
      <c r="B46" s="62"/>
      <c r="C46" s="62"/>
      <c r="D46" s="62"/>
      <c r="E46" s="62"/>
      <c r="F46" s="62"/>
      <c r="G46" s="14"/>
      <c r="H46" s="74"/>
    </row>
    <row r="47" spans="1:8" s="15" customFormat="1" ht="18" customHeight="1" x14ac:dyDescent="0.25">
      <c r="A47" s="31"/>
      <c r="B47" s="31"/>
      <c r="C47" s="31"/>
      <c r="D47" s="31"/>
      <c r="E47" s="31"/>
      <c r="F47" s="31"/>
      <c r="G47" s="14"/>
      <c r="H47" s="74"/>
    </row>
    <row r="48" spans="1:8" ht="39" customHeight="1" x14ac:dyDescent="0.25">
      <c r="A48" s="41" t="s">
        <v>35</v>
      </c>
      <c r="B48" s="41"/>
      <c r="C48" s="41"/>
      <c r="D48" s="41"/>
      <c r="E48" s="41"/>
      <c r="F48" s="41"/>
      <c r="G48" s="29"/>
    </row>
    <row r="49" spans="1:8" s="15" customFormat="1" ht="17.25" customHeight="1" x14ac:dyDescent="0.2">
      <c r="A49" s="46" t="s">
        <v>30</v>
      </c>
      <c r="B49" s="46"/>
      <c r="C49" s="46"/>
      <c r="D49" s="46"/>
      <c r="E49" s="46"/>
      <c r="F49" s="46"/>
      <c r="H49" s="74"/>
    </row>
    <row r="50" spans="1:8" s="15" customFormat="1" ht="18" customHeight="1" x14ac:dyDescent="0.2">
      <c r="A50" s="32" t="s">
        <v>31</v>
      </c>
      <c r="B50" s="33"/>
      <c r="C50" s="33"/>
      <c r="D50" s="33"/>
      <c r="E50" s="33"/>
      <c r="F50" s="33"/>
      <c r="H50" s="74"/>
    </row>
    <row r="51" spans="1:8" s="15" customFormat="1" ht="18" customHeight="1" x14ac:dyDescent="0.2">
      <c r="A51" s="47" t="s">
        <v>59</v>
      </c>
      <c r="B51" s="47"/>
      <c r="C51" s="47"/>
      <c r="D51" s="47"/>
      <c r="E51" s="47"/>
      <c r="F51" s="47"/>
      <c r="H51" s="74"/>
    </row>
    <row r="52" spans="1:8" ht="18" customHeight="1" x14ac:dyDescent="0.25">
      <c r="A52" s="46" t="s">
        <v>60</v>
      </c>
      <c r="B52" s="46"/>
      <c r="C52" s="46"/>
      <c r="D52" s="46"/>
      <c r="E52" s="46"/>
      <c r="F52" s="46"/>
    </row>
    <row r="53" spans="1:8" ht="18" customHeight="1" x14ac:dyDescent="0.25">
      <c r="A53" s="32" t="s">
        <v>31</v>
      </c>
      <c r="B53" s="33"/>
      <c r="C53" s="33"/>
      <c r="D53" s="33"/>
      <c r="E53" s="33"/>
      <c r="F53" s="33"/>
    </row>
    <row r="54" spans="1:8" s="15" customFormat="1" ht="30" customHeight="1" x14ac:dyDescent="0.2">
      <c r="A54" s="47" t="s">
        <v>61</v>
      </c>
      <c r="B54" s="47"/>
      <c r="C54" s="47"/>
      <c r="D54" s="47"/>
      <c r="E54" s="47"/>
      <c r="F54" s="47"/>
      <c r="H54" s="74"/>
    </row>
    <row r="55" spans="1:8" s="15" customFormat="1" ht="18" customHeight="1" x14ac:dyDescent="0.2">
      <c r="A55" s="47" t="s">
        <v>62</v>
      </c>
      <c r="B55" s="47"/>
      <c r="C55" s="47"/>
      <c r="D55" s="47"/>
      <c r="E55" s="47"/>
      <c r="F55" s="47"/>
      <c r="H55" s="74"/>
    </row>
    <row r="56" spans="1:8" s="15" customFormat="1" ht="15" customHeight="1" x14ac:dyDescent="0.2">
      <c r="A56" s="45" t="s">
        <v>63</v>
      </c>
      <c r="B56" s="45"/>
      <c r="C56" s="45"/>
      <c r="D56" s="45"/>
      <c r="E56" s="45"/>
      <c r="F56" s="45"/>
      <c r="H56" s="74"/>
    </row>
    <row r="57" spans="1:8" ht="18" customHeight="1" x14ac:dyDescent="0.25">
      <c r="A57" s="47" t="s">
        <v>64</v>
      </c>
      <c r="B57" s="47"/>
      <c r="C57" s="47"/>
      <c r="D57" s="47"/>
      <c r="E57" s="47"/>
      <c r="F57" s="47"/>
    </row>
    <row r="58" spans="1:8" ht="18" customHeight="1" x14ac:dyDescent="0.25">
      <c r="A58" s="47" t="s">
        <v>65</v>
      </c>
      <c r="B58" s="47"/>
      <c r="C58" s="47"/>
      <c r="D58" s="47"/>
      <c r="E58" s="47"/>
      <c r="F58" s="47"/>
    </row>
    <row r="59" spans="1:8" s="16" customFormat="1" ht="15.75" customHeight="1" x14ac:dyDescent="0.2">
      <c r="A59" s="45" t="s">
        <v>66</v>
      </c>
      <c r="B59" s="45"/>
      <c r="C59" s="45"/>
      <c r="D59" s="45"/>
      <c r="E59" s="45"/>
      <c r="F59" s="45"/>
      <c r="H59" s="75">
        <f>ROUND((1.004^10+1.051)/2,4)</f>
        <v>1.0459000000000001</v>
      </c>
    </row>
    <row r="60" spans="1:8" s="16" customFormat="1" ht="18" customHeight="1" x14ac:dyDescent="0.25">
      <c r="A60" s="47" t="s">
        <v>67</v>
      </c>
      <c r="B60" s="47"/>
      <c r="C60" s="47"/>
      <c r="D60" s="47"/>
      <c r="E60" s="47"/>
      <c r="F60" s="47"/>
      <c r="H60" s="75">
        <f>ROUND(1.004^7*(1.004+1.004^8)/2,4)</f>
        <v>1.0470999999999999</v>
      </c>
    </row>
    <row r="61" spans="1:8" ht="18" customHeight="1" x14ac:dyDescent="0.25">
      <c r="A61" s="35" t="s">
        <v>31</v>
      </c>
    </row>
    <row r="62" spans="1:8" ht="18" customHeight="1" x14ac:dyDescent="0.25">
      <c r="A62" s="35" t="s">
        <v>68</v>
      </c>
    </row>
    <row r="63" spans="1:8" ht="18" customHeight="1" x14ac:dyDescent="0.25">
      <c r="A63" s="35" t="s">
        <v>45</v>
      </c>
    </row>
    <row r="64" spans="1:8" ht="18" customHeight="1" x14ac:dyDescent="0.25">
      <c r="A64" s="63" t="s">
        <v>69</v>
      </c>
    </row>
    <row r="65" spans="1:8" ht="18" customHeight="1" x14ac:dyDescent="0.25">
      <c r="A65" s="64" t="s">
        <v>70</v>
      </c>
      <c r="B65" s="64"/>
      <c r="C65" s="64"/>
      <c r="D65" s="64"/>
      <c r="E65" s="64"/>
      <c r="F65" s="64"/>
      <c r="H65" s="70">
        <f>0.5*H59+0.5*H60</f>
        <v>1.0465</v>
      </c>
    </row>
    <row r="66" spans="1:8" s="15" customFormat="1" ht="18" customHeight="1" x14ac:dyDescent="0.2">
      <c r="A66" s="48" t="s">
        <v>71</v>
      </c>
      <c r="B66" s="48"/>
      <c r="C66" s="48"/>
      <c r="D66" s="48"/>
      <c r="E66" s="48"/>
      <c r="F66" s="48"/>
      <c r="H66" s="74"/>
    </row>
    <row r="67" spans="1:8" s="15" customFormat="1" ht="18" customHeight="1" x14ac:dyDescent="0.2">
      <c r="A67" s="34"/>
      <c r="B67" s="34"/>
      <c r="C67" s="34"/>
      <c r="D67" s="34"/>
      <c r="E67" s="34"/>
      <c r="F67" s="34"/>
      <c r="H67" s="74"/>
    </row>
    <row r="68" spans="1:8" s="15" customFormat="1" ht="84.75" customHeight="1" x14ac:dyDescent="0.2">
      <c r="A68" s="65" t="s">
        <v>36</v>
      </c>
      <c r="B68" s="65"/>
      <c r="C68" s="65"/>
      <c r="D68" s="65"/>
      <c r="E68" s="65"/>
      <c r="F68" s="65"/>
      <c r="H68" s="74"/>
    </row>
    <row r="69" spans="1:8" s="15" customFormat="1" ht="18" customHeight="1" x14ac:dyDescent="0.2">
      <c r="A69" s="66"/>
      <c r="B69" s="66"/>
      <c r="C69" s="66"/>
      <c r="D69" s="66"/>
      <c r="E69" s="66"/>
      <c r="F69" s="66"/>
      <c r="H69" s="74"/>
    </row>
    <row r="70" spans="1:8" s="15" customFormat="1" ht="18" customHeight="1" x14ac:dyDescent="0.2">
      <c r="A70" s="67" t="s">
        <v>72</v>
      </c>
      <c r="B70" s="67"/>
      <c r="C70" s="67"/>
      <c r="D70" s="67"/>
      <c r="E70" s="67"/>
      <c r="F70" s="67"/>
      <c r="H70" s="74"/>
    </row>
    <row r="71" spans="1:8" s="15" customFormat="1" ht="18" customHeight="1" x14ac:dyDescent="0.2">
      <c r="A71" s="34"/>
      <c r="B71" s="34"/>
      <c r="C71" s="34"/>
      <c r="D71" s="34"/>
      <c r="E71" s="34"/>
      <c r="F71" s="34"/>
      <c r="H71" s="74"/>
    </row>
    <row r="72" spans="1:8" s="2" customFormat="1" ht="15.75" x14ac:dyDescent="0.25">
      <c r="A72" s="1"/>
      <c r="B72" s="1"/>
      <c r="C72" s="1"/>
      <c r="D72" s="1"/>
      <c r="E72" s="1"/>
      <c r="F72" s="1"/>
      <c r="H72" s="71"/>
    </row>
    <row r="73" spans="1:8" s="2" customFormat="1" ht="15.75" x14ac:dyDescent="0.25">
      <c r="A73" s="17" t="s">
        <v>32</v>
      </c>
      <c r="B73" s="68"/>
      <c r="C73" s="68"/>
      <c r="D73" s="68"/>
      <c r="E73" s="68"/>
      <c r="F73" s="68"/>
      <c r="H73" s="71"/>
    </row>
    <row r="74" spans="1:8" s="2" customFormat="1" ht="15.75" x14ac:dyDescent="0.25">
      <c r="A74" s="17" t="s">
        <v>73</v>
      </c>
      <c r="B74" s="68"/>
      <c r="C74" s="68"/>
      <c r="D74" s="69"/>
      <c r="E74" s="69"/>
      <c r="F74" s="68"/>
      <c r="H74" s="71"/>
    </row>
    <row r="75" spans="1:8" x14ac:dyDescent="0.25">
      <c r="A75" s="17" t="s">
        <v>74</v>
      </c>
      <c r="B75" s="68"/>
      <c r="C75" s="68"/>
      <c r="D75" s="68"/>
      <c r="E75" s="68"/>
      <c r="F75" s="68"/>
    </row>
  </sheetData>
  <mergeCells count="31">
    <mergeCell ref="A51:F51"/>
    <mergeCell ref="A52:F52"/>
    <mergeCell ref="A55:F55"/>
    <mergeCell ref="A58:F58"/>
    <mergeCell ref="A70:F70"/>
    <mergeCell ref="A1:F1"/>
    <mergeCell ref="A2:F2"/>
    <mergeCell ref="A25:F25"/>
    <mergeCell ref="A26:F26"/>
    <mergeCell ref="A27:F27"/>
    <mergeCell ref="A7:F7"/>
    <mergeCell ref="A8:F8"/>
    <mergeCell ref="A9:F9"/>
    <mergeCell ref="A54:F54"/>
    <mergeCell ref="A28:F28"/>
    <mergeCell ref="A29:F29"/>
    <mergeCell ref="A30:F30"/>
    <mergeCell ref="A31:A32"/>
    <mergeCell ref="A46:F46"/>
    <mergeCell ref="A48:F48"/>
    <mergeCell ref="A49:F49"/>
    <mergeCell ref="A65:F65"/>
    <mergeCell ref="A59:F59"/>
    <mergeCell ref="A60:F60"/>
    <mergeCell ref="A3:F3"/>
    <mergeCell ref="A4:F4"/>
    <mergeCell ref="A5:F5"/>
    <mergeCell ref="A68:F68"/>
    <mergeCell ref="A66:F66"/>
    <mergeCell ref="A56:F56"/>
    <mergeCell ref="A57:F57"/>
  </mergeCells>
  <pageMargins left="0.7" right="0.7" top="0.75" bottom="0.75" header="0.3" footer="0.3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индексы</vt:lpstr>
      <vt:lpstr>НМЦК</vt:lpstr>
      <vt:lpstr>НМЦК!Область_печати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Admin</cp:lastModifiedBy>
  <cp:lastPrinted>2022-06-08T01:56:26Z</cp:lastPrinted>
  <dcterms:created xsi:type="dcterms:W3CDTF">2022-01-18T07:04:00Z</dcterms:created>
  <dcterms:modified xsi:type="dcterms:W3CDTF">2022-09-27T03:03:24Z</dcterms:modified>
</cp:coreProperties>
</file>