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<sst xmlns="http://schemas.openxmlformats.org/spreadsheetml/2006/main" count="293" uniqueCount="122">
  <si>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</si>
  <si>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</si>
  <si>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</si>
  <si>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</si>
  <si>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</si>
  <si>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</si>
  <si>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</si>
  <si>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</si>
  <si>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</si>
  <si>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</si>
  <si>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</si>
  <si>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</si>
  <si>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</si>
  <si>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</si>
  <si>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</si>
  <si>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</si>
  <si>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</si>
  <si>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</si>
  <si>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</si>
  <si>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</si>
  <si>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</si>
  <si>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</si>
  <si>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</si>
  <si>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</si>
  <si>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</si>
  <si>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</si>
  <si>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наименование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</si>
  <si>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</si>
  <si>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</si>
  <si>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</si>
  <si>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</si>
  <si>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</si>
  <si>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</si>
  <si>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</si>
  <si>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290</t>
  </si>
  <si>
    <t>08.01</t>
  </si>
  <si>
    <t>тыс. руб.</t>
  </si>
  <si>
    <t>ИТОГО:</t>
  </si>
  <si>
    <t>итого по разделу 08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</si>
  <si>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</si>
  <si>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</si>
  <si>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</si>
  <si>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внесение
изменений</t>
  </si>
  <si>
    <t>%
исполнения</t>
  </si>
  <si>
    <t>РАЗДЕЛ 01 ОБЩЕГОСУДАРСТВЕННЫЕ ВОПРОСЫ</t>
  </si>
  <si>
    <t>РАЗДЕЛ 02 НАЦИОНАЛЬНАЯ ОБОРОНА</t>
  </si>
  <si>
    <t>РАЗДЕЛ 05 ЖИЛИЩНО-КОММУНАЛЬНОЕ ХОЗЯЙСТВО</t>
  </si>
  <si>
    <t>РАЗДЕЛ 08 КУЛЬТУРА</t>
  </si>
  <si>
    <t xml:space="preserve">РАЗДЕЛ 11 МЕЖБЮДЖЕТНЫЕ ТРАНСФЕРТЫ </t>
  </si>
  <si>
    <t>уличное освещение</t>
  </si>
  <si>
    <t>содержание дорог</t>
  </si>
  <si>
    <t>05.02</t>
  </si>
  <si>
    <t>Безвозмездные перечисления организациям, за исключением гос. и муниципальных организаций</t>
  </si>
  <si>
    <t>подготовка к зиме</t>
  </si>
  <si>
    <t>компенсация выпадающих доходов (МБ)</t>
  </si>
  <si>
    <t>компенсация выпадающих доходов (ОБ)</t>
  </si>
  <si>
    <t>План
на 2010 год</t>
  </si>
  <si>
    <t>Уточненный 
план
на 2010 год</t>
  </si>
  <si>
    <t>прочие мероприятия</t>
  </si>
  <si>
    <t>итого по разделу 03</t>
  </si>
  <si>
    <t>РАЗДЕЛ 03 НАЦИОНАЛЬНАЯ БЕЗОПАСНОСТЬ И ПРАВООХРАНИТЕЛЬНАЯ ДЕЯТЕЛЬНОСТЬ</t>
  </si>
  <si>
    <t>пособия по социальной помощи</t>
  </si>
  <si>
    <t>социальные пенсии, пособия, выплачиваемые орг-ми сектора гос.упр-ния</t>
  </si>
  <si>
    <t>Справочно № 1 
к постановлению главы
Брусничного сельского поселения МО
от "____"  _______________2010 г. №____</t>
  </si>
  <si>
    <t>Ожидаемое
исполнение
за 2010 год</t>
  </si>
  <si>
    <t>собственные</t>
  </si>
  <si>
    <t>дотация
 на выравнивание
 ОБ</t>
  </si>
  <si>
    <t>субсидия
ОБ</t>
  </si>
  <si>
    <t>дотация
 на выравнивание
 РБ</t>
  </si>
  <si>
    <t>ВУС</t>
  </si>
  <si>
    <t>Остатки по МБТ</t>
  </si>
  <si>
    <t xml:space="preserve">коммунальное хозяйство </t>
  </si>
  <si>
    <t>организация и содержание мест захоронения</t>
  </si>
  <si>
    <t>благоустройство</t>
  </si>
  <si>
    <t>закупка техники МБ</t>
  </si>
  <si>
    <t>закупка техники ОБ</t>
  </si>
  <si>
    <t>РАЗДЕЛ 10 СОЦИАЛЬНОЕ ОБЕСПЕЧЕНИЕ</t>
  </si>
  <si>
    <t>10.03</t>
  </si>
  <si>
    <t>итого по разделу 10</t>
  </si>
  <si>
    <t>погашен кредита</t>
  </si>
  <si>
    <t>340</t>
  </si>
  <si>
    <t>Исполнение
за 10 месяцев
2010 года</t>
  </si>
  <si>
    <t>дотация  ОБ</t>
  </si>
  <si>
    <t>субсидия
ОБ З/пл</t>
  </si>
  <si>
    <t>01.13</t>
  </si>
  <si>
    <t>03.09</t>
  </si>
  <si>
    <t>05.01</t>
  </si>
  <si>
    <t>капремонт жил.фонда</t>
  </si>
  <si>
    <t>программа энергосбережения и повышение энергетич</t>
  </si>
  <si>
    <t>211</t>
  </si>
  <si>
    <t>213</t>
  </si>
  <si>
    <t>212</t>
  </si>
  <si>
    <t>222</t>
  </si>
  <si>
    <t>223</t>
  </si>
  <si>
    <t>226</t>
  </si>
  <si>
    <t>310</t>
  </si>
  <si>
    <t>РАЗДЕЛ 11 ФИЗИЧЕСКАЯ КУЛЬТУРА И СПОРТ</t>
  </si>
  <si>
    <t>11.05</t>
  </si>
  <si>
    <t>14.03</t>
  </si>
  <si>
    <t>МБТ</t>
  </si>
  <si>
    <t>дефицит</t>
  </si>
  <si>
    <t>ОЖИДАЕМОЕ ИСПОЛНЕНИЕ БЮДЖЕТА
СЕМИГОРСКОГО СЕЛЬСКОГО ПОСЕЛЕНИЯ МО НА 2012 ГОД</t>
  </si>
  <si>
    <t>Субвенция
(регулир.
тариф)</t>
  </si>
  <si>
    <t>Субвенция 
ВУС</t>
  </si>
  <si>
    <t>Дотация РБ</t>
  </si>
  <si>
    <t>Потребность 
на 2012 год</t>
  </si>
  <si>
    <t>перечисления др угим бюджетам бюдж.системы РФ</t>
  </si>
  <si>
    <t>01.06</t>
  </si>
  <si>
    <t>01.07</t>
  </si>
  <si>
    <t>обеспечение проведения выборов и референдумов</t>
  </si>
  <si>
    <t>03.14</t>
  </si>
  <si>
    <t>РАЗДЕЛ 04 НАЦИОНАЛЬНАЯ ЭКОНОМИКА</t>
  </si>
  <si>
    <t>04.01</t>
  </si>
  <si>
    <t>225</t>
  </si>
  <si>
    <t>перечисления другим уровням бюджетной системы</t>
  </si>
  <si>
    <t>04.12</t>
  </si>
  <si>
    <t>ДЦП "Тер.планир. в Н-Илимском р-не на 2010-2014гг." МБ</t>
  </si>
  <si>
    <t>ДЦП "Тер.планир. в Н-Илимском р-не на 2010-2014гг." ОБ</t>
  </si>
  <si>
    <t xml:space="preserve">ДЦП "Тер.планир. в Н-Илимском р-не на 2010-2014гг." </t>
  </si>
  <si>
    <t>тыс.руб.</t>
  </si>
  <si>
    <t>ожидаемое 
исполнение 
за 2011 год</t>
  </si>
  <si>
    <t>План 
на 2012год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</si>
</sst>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34" borderId="10" xfId="0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35" borderId="10" xfId="0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3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5" borderId="13" xfId="0" applyNumberFormat="1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1" fillId="36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" fontId="3" fillId="35" borderId="10" xfId="0" applyNumberFormat="1" applyFont="1" applyFill="1" applyBorder="1" applyAlignment="1">
      <alignment vertical="center"/>
    </xf>
    <xf numFmtId="1" fontId="1" fillId="35" borderId="10" xfId="0" applyNumberFormat="1" applyFont="1" applyFill="1" applyBorder="1" applyAlignment="1">
      <alignment vertical="center"/>
    </xf>
    <xf numFmtId="3" fontId="3" fillId="36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tabSelected="1" zoomScalePageLayoutView="0" workbookViewId="0" topLeftCell="A154">
      <pane xSplit="13" topLeftCell="N1" activePane="topRight" state="frozen"/>
      <selection pane="topLeft" activeCell="A8" sqref="A8"/>
      <selection pane="topRight" activeCell="A4" sqref="A4:W158"/>
    </sheetView>
  </sheetViews>
  <sheetFormatPr defaultColWidth="9.00390625" defaultRowHeight="12.75"/>
  <cols>
    <col min="1" max="1" width="5.75390625" style="1" customWidth="1"/>
    <col min="2" max="2" width="6.125" style="2" customWidth="1"/>
    <col min="3" max="3" width="41.625" style="1" customWidth="1"/>
    <col min="4" max="5" width="12.75390625" style="1" hidden="1" customWidth="1"/>
    <col min="6" max="6" width="11.25390625" style="1" hidden="1" customWidth="1"/>
    <col min="7" max="7" width="11.75390625" style="1" hidden="1" customWidth="1"/>
    <col min="8" max="8" width="12.625" style="1" hidden="1" customWidth="1"/>
    <col min="9" max="9" width="10.625" style="1" hidden="1" customWidth="1"/>
    <col min="10" max="10" width="14.125" style="1" hidden="1" customWidth="1"/>
    <col min="11" max="11" width="10.25390625" style="1" hidden="1" customWidth="1"/>
    <col min="12" max="12" width="13.75390625" style="1" hidden="1" customWidth="1"/>
    <col min="13" max="13" width="11.875" style="1" hidden="1" customWidth="1"/>
    <col min="14" max="14" width="10.375" style="40" customWidth="1"/>
    <col min="15" max="15" width="11.00390625" style="40" customWidth="1"/>
    <col min="16" max="16" width="12.75390625" style="1" hidden="1" customWidth="1"/>
    <col min="17" max="17" width="10.125" style="1" customWidth="1"/>
    <col min="18" max="18" width="10.75390625" style="1" customWidth="1"/>
    <col min="19" max="19" width="8.75390625" style="1" customWidth="1"/>
    <col min="20" max="20" width="9.125" style="1" customWidth="1"/>
    <col min="21" max="21" width="10.00390625" style="1" customWidth="1"/>
    <col min="22" max="22" width="10.125" style="1" customWidth="1"/>
    <col min="23" max="23" width="9.625" style="1" customWidth="1"/>
    <col min="24" max="16384" width="9.125" style="1" customWidth="1"/>
  </cols>
  <sheetData>
    <row r="1" spans="3:7" ht="70.5" customHeight="1" hidden="1">
      <c r="C1" s="17"/>
      <c r="D1" s="17"/>
      <c r="E1" s="73" t="s">
        <v>63</v>
      </c>
      <c r="F1" s="73"/>
      <c r="G1" s="73"/>
    </row>
    <row r="4" spans="1:23" ht="42" customHeight="1">
      <c r="A4" s="77" t="s">
        <v>101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6" spans="2:23" ht="12.75">
      <c r="B6" s="7"/>
      <c r="C6" s="7"/>
      <c r="D6" s="7"/>
      <c r="E6" s="7"/>
      <c r="F6" s="7"/>
      <c r="G6" s="7"/>
      <c r="N6" s="52"/>
      <c r="O6" s="52"/>
      <c r="P6" s="7" t="s">
        <v>36</v>
      </c>
      <c r="W6" s="61" t="s">
        <v>119</v>
      </c>
    </row>
    <row r="7" spans="1:23" ht="55.5" customHeight="1">
      <c r="A7" s="70" t="s">
        <v>26</v>
      </c>
      <c r="B7" s="70"/>
      <c r="C7" s="70"/>
      <c r="D7" s="8" t="s">
        <v>56</v>
      </c>
      <c r="E7" s="8" t="s">
        <v>42</v>
      </c>
      <c r="F7" s="8" t="s">
        <v>57</v>
      </c>
      <c r="G7" s="8" t="s">
        <v>81</v>
      </c>
      <c r="H7" s="8" t="s">
        <v>64</v>
      </c>
      <c r="I7" s="9" t="s">
        <v>65</v>
      </c>
      <c r="J7" s="8" t="s">
        <v>66</v>
      </c>
      <c r="K7" s="8" t="s">
        <v>67</v>
      </c>
      <c r="L7" s="8" t="s">
        <v>68</v>
      </c>
      <c r="M7" s="9" t="s">
        <v>69</v>
      </c>
      <c r="N7" s="53" t="s">
        <v>120</v>
      </c>
      <c r="O7" s="53" t="s">
        <v>105</v>
      </c>
      <c r="P7" s="8" t="s">
        <v>43</v>
      </c>
      <c r="Q7" s="54" t="s">
        <v>121</v>
      </c>
      <c r="R7" s="9" t="s">
        <v>65</v>
      </c>
      <c r="S7" s="8" t="s">
        <v>82</v>
      </c>
      <c r="T7" s="8" t="s">
        <v>83</v>
      </c>
      <c r="U7" s="8" t="s">
        <v>104</v>
      </c>
      <c r="V7" s="8" t="s">
        <v>102</v>
      </c>
      <c r="W7" s="8" t="s">
        <v>103</v>
      </c>
    </row>
    <row r="8" spans="1:23" s="18" customFormat="1" ht="20.25" customHeight="1">
      <c r="A8" s="74" t="s">
        <v>44</v>
      </c>
      <c r="B8" s="74"/>
      <c r="C8" s="7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4"/>
      <c r="R8" s="6"/>
      <c r="S8" s="6"/>
      <c r="T8" s="6"/>
      <c r="U8" s="6"/>
      <c r="V8" s="6"/>
      <c r="W8" s="6"/>
    </row>
    <row r="9" spans="1:23" s="18" customFormat="1" ht="12.75">
      <c r="A9" s="19" t="s">
        <v>0</v>
      </c>
      <c r="B9" s="19">
        <v>210</v>
      </c>
      <c r="C9" s="20" t="s">
        <v>29</v>
      </c>
      <c r="D9" s="21">
        <f>SUM(D10:D12)</f>
        <v>2327</v>
      </c>
      <c r="E9" s="21">
        <f>SUM(E10:E12)</f>
        <v>0</v>
      </c>
      <c r="F9" s="21">
        <f>SUM(F10:F12)</f>
        <v>2926</v>
      </c>
      <c r="G9" s="21">
        <f>SUM(G10:G12)</f>
        <v>2185</v>
      </c>
      <c r="H9" s="21">
        <f aca="true" t="shared" si="0" ref="H9:M9">SUM(H10:H12)</f>
        <v>2605</v>
      </c>
      <c r="I9" s="21">
        <f t="shared" si="0"/>
        <v>3</v>
      </c>
      <c r="J9" s="21">
        <f t="shared" si="0"/>
        <v>823</v>
      </c>
      <c r="K9" s="21">
        <f t="shared" si="0"/>
        <v>1779</v>
      </c>
      <c r="L9" s="21">
        <f t="shared" si="0"/>
        <v>0</v>
      </c>
      <c r="M9" s="21">
        <f t="shared" si="0"/>
        <v>0</v>
      </c>
      <c r="N9" s="33">
        <f>SUM(N10:N12)</f>
        <v>2849</v>
      </c>
      <c r="O9" s="33">
        <f>SUM(O10:O12)</f>
        <v>3871</v>
      </c>
      <c r="P9" s="21" t="e">
        <f aca="true" t="shared" si="1" ref="P9:W9">SUM(P10:P12)</f>
        <v>#REF!</v>
      </c>
      <c r="Q9" s="15">
        <f t="shared" si="1"/>
        <v>2847</v>
      </c>
      <c r="R9" s="21">
        <f t="shared" si="1"/>
        <v>52</v>
      </c>
      <c r="S9" s="21">
        <f t="shared" si="1"/>
        <v>650</v>
      </c>
      <c r="T9" s="21">
        <f t="shared" si="1"/>
        <v>2135</v>
      </c>
      <c r="U9" s="21">
        <f t="shared" si="1"/>
        <v>10</v>
      </c>
      <c r="V9" s="21">
        <f>SUM(V10:V12)</f>
        <v>0</v>
      </c>
      <c r="W9" s="21">
        <f t="shared" si="1"/>
        <v>0</v>
      </c>
    </row>
    <row r="10" spans="1:23" ht="12.75">
      <c r="A10" s="9" t="s">
        <v>0</v>
      </c>
      <c r="B10" s="9">
        <v>211</v>
      </c>
      <c r="C10" s="22" t="s">
        <v>1</v>
      </c>
      <c r="D10" s="23">
        <f>SUM(D29,D32,D37)</f>
        <v>1830</v>
      </c>
      <c r="E10" s="23">
        <f>SUM(E29,E32,E37)</f>
        <v>0</v>
      </c>
      <c r="F10" s="23">
        <f>SUM(F29,F32,F37)</f>
        <v>2159</v>
      </c>
      <c r="G10" s="23">
        <f>SUM(G29,G32,G37)</f>
        <v>1816</v>
      </c>
      <c r="H10" s="23">
        <f aca="true" t="shared" si="2" ref="H10:M10">SUM(H29,H32,H37)</f>
        <v>2083</v>
      </c>
      <c r="I10" s="23">
        <f t="shared" si="2"/>
        <v>0</v>
      </c>
      <c r="J10" s="23">
        <f t="shared" si="2"/>
        <v>472</v>
      </c>
      <c r="K10" s="23">
        <f t="shared" si="2"/>
        <v>1611</v>
      </c>
      <c r="L10" s="23">
        <f t="shared" si="2"/>
        <v>0</v>
      </c>
      <c r="M10" s="23">
        <f t="shared" si="2"/>
        <v>0</v>
      </c>
      <c r="N10" s="46">
        <f>SUM(N29,N32,N37)</f>
        <v>2141</v>
      </c>
      <c r="O10" s="46">
        <f>SUM(O29,O32,O37)</f>
        <v>2825</v>
      </c>
      <c r="P10" s="23" t="e">
        <f aca="true" t="shared" si="3" ref="P10:W10">SUM(P29,P32,P37)</f>
        <v>#REF!</v>
      </c>
      <c r="Q10" s="55">
        <f>SUM(Q29,Q32,Q37)</f>
        <v>2179</v>
      </c>
      <c r="R10" s="23">
        <f t="shared" si="3"/>
        <v>30</v>
      </c>
      <c r="S10" s="23">
        <f>SUM(S29,S32,S37)</f>
        <v>499</v>
      </c>
      <c r="T10" s="23">
        <f t="shared" si="3"/>
        <v>1640</v>
      </c>
      <c r="U10" s="23">
        <f t="shared" si="3"/>
        <v>10</v>
      </c>
      <c r="V10" s="23">
        <f>SUM(V29,V32,V37)</f>
        <v>0</v>
      </c>
      <c r="W10" s="23">
        <f t="shared" si="3"/>
        <v>0</v>
      </c>
    </row>
    <row r="11" spans="1:23" ht="12.75">
      <c r="A11" s="9" t="s">
        <v>0</v>
      </c>
      <c r="B11" s="9">
        <v>212</v>
      </c>
      <c r="C11" s="22" t="s">
        <v>2</v>
      </c>
      <c r="D11" s="23">
        <f>SUM(D38)</f>
        <v>1</v>
      </c>
      <c r="E11" s="23">
        <f>SUM(E38)</f>
        <v>0</v>
      </c>
      <c r="F11" s="23">
        <f>SUM(F38)</f>
        <v>3</v>
      </c>
      <c r="G11" s="23">
        <f>SUM(G38)</f>
        <v>3</v>
      </c>
      <c r="H11" s="23">
        <f aca="true" t="shared" si="4" ref="H11:M11">SUM(H38)</f>
        <v>3</v>
      </c>
      <c r="I11" s="23">
        <f t="shared" si="4"/>
        <v>3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46">
        <f>SUM(N38)</f>
        <v>0</v>
      </c>
      <c r="O11" s="46">
        <f>SUM(O38)</f>
        <v>81</v>
      </c>
      <c r="P11" s="23" t="e">
        <f aca="true" t="shared" si="5" ref="P11:W11">SUM(P38)</f>
        <v>#REF!</v>
      </c>
      <c r="Q11" s="55">
        <f t="shared" si="5"/>
        <v>10</v>
      </c>
      <c r="R11" s="23">
        <f t="shared" si="5"/>
        <v>10</v>
      </c>
      <c r="S11" s="23">
        <f t="shared" si="5"/>
        <v>0</v>
      </c>
      <c r="T11" s="23">
        <f t="shared" si="5"/>
        <v>0</v>
      </c>
      <c r="U11" s="23">
        <f t="shared" si="5"/>
        <v>0</v>
      </c>
      <c r="V11" s="23">
        <f>SUM(V38)</f>
        <v>0</v>
      </c>
      <c r="W11" s="23">
        <f t="shared" si="5"/>
        <v>0</v>
      </c>
    </row>
    <row r="12" spans="1:23" ht="12.75">
      <c r="A12" s="9" t="s">
        <v>0</v>
      </c>
      <c r="B12" s="9">
        <v>213</v>
      </c>
      <c r="C12" s="22" t="s">
        <v>3</v>
      </c>
      <c r="D12" s="23">
        <f>SUM(D30,D33,D39)</f>
        <v>496</v>
      </c>
      <c r="E12" s="23">
        <f>SUM(E30,E33,E39)</f>
        <v>0</v>
      </c>
      <c r="F12" s="23">
        <f>SUM(F30,F33,F39)</f>
        <v>764</v>
      </c>
      <c r="G12" s="23">
        <f>SUM(G30,G33,G39)</f>
        <v>366</v>
      </c>
      <c r="H12" s="23">
        <f aca="true" t="shared" si="6" ref="H12:M12">SUM(H30,H33,H39)</f>
        <v>519</v>
      </c>
      <c r="I12" s="23">
        <f t="shared" si="6"/>
        <v>0</v>
      </c>
      <c r="J12" s="23">
        <f t="shared" si="6"/>
        <v>351</v>
      </c>
      <c r="K12" s="23">
        <f t="shared" si="6"/>
        <v>168</v>
      </c>
      <c r="L12" s="23">
        <f t="shared" si="6"/>
        <v>0</v>
      </c>
      <c r="M12" s="23">
        <f t="shared" si="6"/>
        <v>0</v>
      </c>
      <c r="N12" s="46">
        <f>SUM(N30,N33,N39)</f>
        <v>708</v>
      </c>
      <c r="O12" s="46">
        <f>SUM(O30,O33,O39)</f>
        <v>965</v>
      </c>
      <c r="P12" s="23" t="e">
        <f aca="true" t="shared" si="7" ref="P12:W12">SUM(P30,P33,P39)</f>
        <v>#REF!</v>
      </c>
      <c r="Q12" s="55">
        <f>SUM(Q30,Q33,Q39)</f>
        <v>658</v>
      </c>
      <c r="R12" s="23">
        <f t="shared" si="7"/>
        <v>12</v>
      </c>
      <c r="S12" s="23">
        <f>SUM(S30,S33,S39)</f>
        <v>151</v>
      </c>
      <c r="T12" s="23">
        <f t="shared" si="7"/>
        <v>495</v>
      </c>
      <c r="U12" s="23">
        <f t="shared" si="7"/>
        <v>0</v>
      </c>
      <c r="V12" s="23">
        <f>SUM(V30,V33,V39)</f>
        <v>0</v>
      </c>
      <c r="W12" s="23">
        <f t="shared" si="7"/>
        <v>0</v>
      </c>
    </row>
    <row r="13" spans="1:23" s="18" customFormat="1" ht="11.25" customHeight="1">
      <c r="A13" s="19" t="s">
        <v>0</v>
      </c>
      <c r="B13" s="19">
        <v>220</v>
      </c>
      <c r="C13" s="20" t="s">
        <v>4</v>
      </c>
      <c r="D13" s="21">
        <f>SUM(D14:D19)</f>
        <v>510</v>
      </c>
      <c r="E13" s="21">
        <f>SUM(E14:E19)</f>
        <v>0</v>
      </c>
      <c r="F13" s="21">
        <f>SUM(F14:F19)</f>
        <v>289</v>
      </c>
      <c r="G13" s="21">
        <f>SUM(G14:G19)</f>
        <v>231</v>
      </c>
      <c r="H13" s="21">
        <f aca="true" t="shared" si="8" ref="H13:M13">SUM(H14:H19)</f>
        <v>286</v>
      </c>
      <c r="I13" s="21">
        <f t="shared" si="8"/>
        <v>229</v>
      </c>
      <c r="J13" s="21">
        <f t="shared" si="8"/>
        <v>57</v>
      </c>
      <c r="K13" s="21">
        <f t="shared" si="8"/>
        <v>0</v>
      </c>
      <c r="L13" s="21">
        <f t="shared" si="8"/>
        <v>0</v>
      </c>
      <c r="M13" s="21">
        <f t="shared" si="8"/>
        <v>0</v>
      </c>
      <c r="N13" s="33">
        <f>SUM(N14:N19)</f>
        <v>501</v>
      </c>
      <c r="O13" s="33">
        <f>SUM(O14:O19)</f>
        <v>812</v>
      </c>
      <c r="P13" s="21" t="e">
        <f>SUM(P14:P19)</f>
        <v>#REF!</v>
      </c>
      <c r="Q13" s="15">
        <f>SUM(Q14:Q20)</f>
        <v>1076</v>
      </c>
      <c r="R13" s="58">
        <f aca="true" t="shared" si="9" ref="R13:W13">SUM(R14:R20)</f>
        <v>73</v>
      </c>
      <c r="S13" s="58">
        <f t="shared" si="9"/>
        <v>30</v>
      </c>
      <c r="T13" s="58">
        <f t="shared" si="9"/>
        <v>0</v>
      </c>
      <c r="U13" s="58">
        <f t="shared" si="9"/>
        <v>973</v>
      </c>
      <c r="V13" s="58">
        <f t="shared" si="9"/>
        <v>0</v>
      </c>
      <c r="W13" s="58">
        <f t="shared" si="9"/>
        <v>0</v>
      </c>
    </row>
    <row r="14" spans="1:23" ht="12.75">
      <c r="A14" s="9" t="s">
        <v>0</v>
      </c>
      <c r="B14" s="9">
        <v>221</v>
      </c>
      <c r="C14" s="22" t="s">
        <v>5</v>
      </c>
      <c r="D14" s="23">
        <f aca="true" t="shared" si="10" ref="D14:D19">SUM(D41)</f>
        <v>10</v>
      </c>
      <c r="E14" s="23">
        <f aca="true" t="shared" si="11" ref="E14:E19">SUM(E41)</f>
        <v>0</v>
      </c>
      <c r="F14" s="23">
        <f aca="true" t="shared" si="12" ref="F14:N19">SUM(F41)</f>
        <v>15</v>
      </c>
      <c r="G14" s="23">
        <f t="shared" si="12"/>
        <v>11</v>
      </c>
      <c r="H14" s="23">
        <f t="shared" si="12"/>
        <v>15</v>
      </c>
      <c r="I14" s="23">
        <f t="shared" si="12"/>
        <v>11</v>
      </c>
      <c r="J14" s="23">
        <f t="shared" si="12"/>
        <v>4</v>
      </c>
      <c r="K14" s="23">
        <f t="shared" si="12"/>
        <v>0</v>
      </c>
      <c r="L14" s="23">
        <f t="shared" si="12"/>
        <v>0</v>
      </c>
      <c r="M14" s="23">
        <f t="shared" si="12"/>
        <v>0</v>
      </c>
      <c r="N14" s="46">
        <f t="shared" si="12"/>
        <v>18</v>
      </c>
      <c r="O14" s="46">
        <f aca="true" t="shared" si="13" ref="O14:W14">SUM(O41)</f>
        <v>24</v>
      </c>
      <c r="P14" s="23" t="e">
        <f t="shared" si="13"/>
        <v>#REF!</v>
      </c>
      <c r="Q14" s="55">
        <f>SUM(Q41)</f>
        <v>24</v>
      </c>
      <c r="R14" s="23">
        <f t="shared" si="13"/>
        <v>24</v>
      </c>
      <c r="S14" s="23">
        <f t="shared" si="13"/>
        <v>0</v>
      </c>
      <c r="T14" s="23">
        <f t="shared" si="13"/>
        <v>0</v>
      </c>
      <c r="U14" s="23">
        <f t="shared" si="13"/>
        <v>0</v>
      </c>
      <c r="V14" s="23">
        <f>SUM(V41)</f>
        <v>0</v>
      </c>
      <c r="W14" s="23">
        <f t="shared" si="13"/>
        <v>0</v>
      </c>
    </row>
    <row r="15" spans="1:23" ht="12.75">
      <c r="A15" s="9" t="s">
        <v>0</v>
      </c>
      <c r="B15" s="9">
        <v>222</v>
      </c>
      <c r="C15" s="22" t="s">
        <v>6</v>
      </c>
      <c r="D15" s="23">
        <f t="shared" si="10"/>
        <v>0</v>
      </c>
      <c r="E15" s="23">
        <f t="shared" si="11"/>
        <v>0</v>
      </c>
      <c r="F15" s="23">
        <f t="shared" si="12"/>
        <v>3</v>
      </c>
      <c r="G15" s="23">
        <f t="shared" si="12"/>
        <v>2</v>
      </c>
      <c r="H15" s="22"/>
      <c r="I15" s="22"/>
      <c r="J15" s="22"/>
      <c r="K15" s="22"/>
      <c r="L15" s="22"/>
      <c r="M15" s="22"/>
      <c r="N15" s="46">
        <f>SUM(N42)</f>
        <v>6</v>
      </c>
      <c r="O15" s="46">
        <f>SUM(O42)</f>
        <v>8</v>
      </c>
      <c r="P15" s="23">
        <v>0</v>
      </c>
      <c r="Q15" s="14">
        <f>SUM(Q42)</f>
        <v>8</v>
      </c>
      <c r="R15" s="59">
        <f aca="true" t="shared" si="14" ref="R15:W15">SUM(R42)</f>
        <v>8</v>
      </c>
      <c r="S15" s="59">
        <f t="shared" si="14"/>
        <v>0</v>
      </c>
      <c r="T15" s="59">
        <f t="shared" si="14"/>
        <v>0</v>
      </c>
      <c r="U15" s="59">
        <f t="shared" si="14"/>
        <v>0</v>
      </c>
      <c r="V15" s="59">
        <f t="shared" si="14"/>
        <v>0</v>
      </c>
      <c r="W15" s="59">
        <f t="shared" si="14"/>
        <v>0</v>
      </c>
    </row>
    <row r="16" spans="1:23" ht="12.75">
      <c r="A16" s="9" t="s">
        <v>0</v>
      </c>
      <c r="B16" s="9">
        <v>223</v>
      </c>
      <c r="C16" s="22" t="s">
        <v>7</v>
      </c>
      <c r="D16" s="23">
        <f t="shared" si="10"/>
        <v>192</v>
      </c>
      <c r="E16" s="23">
        <f t="shared" si="11"/>
        <v>0</v>
      </c>
      <c r="F16" s="23">
        <f t="shared" si="12"/>
        <v>243</v>
      </c>
      <c r="G16" s="23">
        <f t="shared" si="12"/>
        <v>199</v>
      </c>
      <c r="H16" s="23">
        <f t="shared" si="12"/>
        <v>243</v>
      </c>
      <c r="I16" s="23">
        <f t="shared" si="12"/>
        <v>199</v>
      </c>
      <c r="J16" s="23">
        <f t="shared" si="12"/>
        <v>44</v>
      </c>
      <c r="K16" s="23">
        <f t="shared" si="12"/>
        <v>0</v>
      </c>
      <c r="L16" s="23">
        <f t="shared" si="12"/>
        <v>0</v>
      </c>
      <c r="M16" s="23">
        <f t="shared" si="12"/>
        <v>0</v>
      </c>
      <c r="N16" s="46">
        <f t="shared" si="12"/>
        <v>425</v>
      </c>
      <c r="O16" s="46">
        <f aca="true" t="shared" si="15" ref="O16:W16">SUM(O43)</f>
        <v>542</v>
      </c>
      <c r="P16" s="23" t="e">
        <f t="shared" si="15"/>
        <v>#REF!</v>
      </c>
      <c r="Q16" s="55">
        <f>SUM(Q43)</f>
        <v>456</v>
      </c>
      <c r="R16" s="23">
        <f t="shared" si="15"/>
        <v>26</v>
      </c>
      <c r="S16" s="23">
        <f t="shared" si="15"/>
        <v>30</v>
      </c>
      <c r="T16" s="23">
        <f t="shared" si="15"/>
        <v>0</v>
      </c>
      <c r="U16" s="23">
        <f t="shared" si="15"/>
        <v>400</v>
      </c>
      <c r="V16" s="23">
        <f>SUM(V43)</f>
        <v>0</v>
      </c>
      <c r="W16" s="23">
        <f t="shared" si="15"/>
        <v>0</v>
      </c>
    </row>
    <row r="17" spans="1:23" ht="12.75" hidden="1">
      <c r="A17" s="9" t="s">
        <v>0</v>
      </c>
      <c r="B17" s="9">
        <v>224</v>
      </c>
      <c r="C17" s="22" t="s">
        <v>8</v>
      </c>
      <c r="D17" s="23">
        <f t="shared" si="10"/>
        <v>0</v>
      </c>
      <c r="E17" s="23">
        <f t="shared" si="11"/>
        <v>0</v>
      </c>
      <c r="F17" s="23">
        <f t="shared" si="12"/>
        <v>0</v>
      </c>
      <c r="G17" s="23">
        <f t="shared" si="12"/>
        <v>0</v>
      </c>
      <c r="H17" s="22"/>
      <c r="I17" s="22"/>
      <c r="J17" s="22"/>
      <c r="K17" s="22"/>
      <c r="L17" s="22"/>
      <c r="M17" s="22"/>
      <c r="N17" s="46">
        <f>SUM(N44)</f>
        <v>0</v>
      </c>
      <c r="O17" s="46">
        <f>SUM(O44)</f>
        <v>0</v>
      </c>
      <c r="P17" s="23">
        <v>0</v>
      </c>
      <c r="Q17" s="14"/>
      <c r="R17" s="22"/>
      <c r="S17" s="22"/>
      <c r="T17" s="22"/>
      <c r="U17" s="22"/>
      <c r="V17" s="22"/>
      <c r="W17" s="22"/>
    </row>
    <row r="18" spans="1:23" ht="12.75">
      <c r="A18" s="9" t="s">
        <v>0</v>
      </c>
      <c r="B18" s="9">
        <v>225</v>
      </c>
      <c r="C18" s="22" t="s">
        <v>9</v>
      </c>
      <c r="D18" s="23">
        <f t="shared" si="10"/>
        <v>274</v>
      </c>
      <c r="E18" s="23">
        <f t="shared" si="11"/>
        <v>0</v>
      </c>
      <c r="F18" s="23">
        <f t="shared" si="12"/>
        <v>6</v>
      </c>
      <c r="G18" s="23">
        <f t="shared" si="12"/>
        <v>0</v>
      </c>
      <c r="H18" s="23">
        <f t="shared" si="12"/>
        <v>6</v>
      </c>
      <c r="I18" s="23">
        <f t="shared" si="12"/>
        <v>0</v>
      </c>
      <c r="J18" s="23">
        <f t="shared" si="12"/>
        <v>6</v>
      </c>
      <c r="K18" s="23">
        <f t="shared" si="12"/>
        <v>0</v>
      </c>
      <c r="L18" s="23">
        <f t="shared" si="12"/>
        <v>0</v>
      </c>
      <c r="M18" s="23">
        <f t="shared" si="12"/>
        <v>0</v>
      </c>
      <c r="N18" s="46">
        <f t="shared" si="12"/>
        <v>10</v>
      </c>
      <c r="O18" s="46">
        <f aca="true" t="shared" si="16" ref="O18:W18">SUM(O45)</f>
        <v>133</v>
      </c>
      <c r="P18" s="23" t="e">
        <f t="shared" si="16"/>
        <v>#REF!</v>
      </c>
      <c r="Q18" s="55">
        <f t="shared" si="16"/>
        <v>10</v>
      </c>
      <c r="R18" s="23">
        <f t="shared" si="16"/>
        <v>10</v>
      </c>
      <c r="S18" s="23">
        <f t="shared" si="16"/>
        <v>0</v>
      </c>
      <c r="T18" s="23">
        <f t="shared" si="16"/>
        <v>0</v>
      </c>
      <c r="U18" s="23">
        <f t="shared" si="16"/>
        <v>0</v>
      </c>
      <c r="V18" s="23">
        <f>SUM(V45)</f>
        <v>0</v>
      </c>
      <c r="W18" s="23">
        <f t="shared" si="16"/>
        <v>0</v>
      </c>
    </row>
    <row r="19" spans="1:23" ht="12.75">
      <c r="A19" s="9" t="s">
        <v>0</v>
      </c>
      <c r="B19" s="9">
        <v>226</v>
      </c>
      <c r="C19" s="22" t="s">
        <v>10</v>
      </c>
      <c r="D19" s="23">
        <f t="shared" si="10"/>
        <v>34</v>
      </c>
      <c r="E19" s="23">
        <f t="shared" si="11"/>
        <v>0</v>
      </c>
      <c r="F19" s="23">
        <f t="shared" si="12"/>
        <v>22</v>
      </c>
      <c r="G19" s="23">
        <f t="shared" si="12"/>
        <v>19</v>
      </c>
      <c r="H19" s="23">
        <f t="shared" si="12"/>
        <v>22</v>
      </c>
      <c r="I19" s="23">
        <f t="shared" si="12"/>
        <v>19</v>
      </c>
      <c r="J19" s="23">
        <f t="shared" si="12"/>
        <v>3</v>
      </c>
      <c r="K19" s="23">
        <f t="shared" si="12"/>
        <v>0</v>
      </c>
      <c r="L19" s="23">
        <f t="shared" si="12"/>
        <v>0</v>
      </c>
      <c r="M19" s="23">
        <f t="shared" si="12"/>
        <v>0</v>
      </c>
      <c r="N19" s="46">
        <f t="shared" si="12"/>
        <v>42</v>
      </c>
      <c r="O19" s="46">
        <f aca="true" t="shared" si="17" ref="O19:W19">SUM(O46)</f>
        <v>105</v>
      </c>
      <c r="P19" s="23" t="e">
        <f t="shared" si="17"/>
        <v>#REF!</v>
      </c>
      <c r="Q19" s="55">
        <f t="shared" si="17"/>
        <v>5</v>
      </c>
      <c r="R19" s="23">
        <f t="shared" si="17"/>
        <v>5</v>
      </c>
      <c r="S19" s="23">
        <f t="shared" si="17"/>
        <v>0</v>
      </c>
      <c r="T19" s="23">
        <f t="shared" si="17"/>
        <v>0</v>
      </c>
      <c r="U19" s="23">
        <f t="shared" si="17"/>
        <v>0</v>
      </c>
      <c r="V19" s="23">
        <f>SUM(V46)</f>
        <v>0</v>
      </c>
      <c r="W19" s="23">
        <f t="shared" si="17"/>
        <v>0</v>
      </c>
    </row>
    <row r="20" spans="1:23" s="18" customFormat="1" ht="12.75">
      <c r="A20" s="19" t="s">
        <v>0</v>
      </c>
      <c r="B20" s="19">
        <v>251</v>
      </c>
      <c r="C20" s="20" t="s">
        <v>114</v>
      </c>
      <c r="D20" s="21">
        <f aca="true" t="shared" si="18" ref="D20:G21">SUM(D57)</f>
        <v>0</v>
      </c>
      <c r="E20" s="21">
        <f t="shared" si="18"/>
        <v>0</v>
      </c>
      <c r="F20" s="21">
        <f t="shared" si="18"/>
        <v>0</v>
      </c>
      <c r="G20" s="21">
        <f t="shared" si="18"/>
        <v>0</v>
      </c>
      <c r="H20" s="20"/>
      <c r="I20" s="20"/>
      <c r="J20" s="20"/>
      <c r="K20" s="20"/>
      <c r="L20" s="20"/>
      <c r="M20" s="20"/>
      <c r="N20" s="33">
        <f>SUM(N47,N55)</f>
        <v>525</v>
      </c>
      <c r="O20" s="33">
        <f>SUM(O47,O55)</f>
        <v>546</v>
      </c>
      <c r="P20" s="33" t="e">
        <f aca="true" t="shared" si="19" ref="P20:W20">SUM(P47,P55)</f>
        <v>#REF!</v>
      </c>
      <c r="Q20" s="15">
        <f>SUM(Q47,Q55)</f>
        <v>573</v>
      </c>
      <c r="R20" s="33">
        <f t="shared" si="19"/>
        <v>0</v>
      </c>
      <c r="S20" s="33">
        <f t="shared" si="19"/>
        <v>0</v>
      </c>
      <c r="T20" s="33">
        <f t="shared" si="19"/>
        <v>0</v>
      </c>
      <c r="U20" s="33">
        <f t="shared" si="19"/>
        <v>573</v>
      </c>
      <c r="V20" s="33">
        <f t="shared" si="19"/>
        <v>0</v>
      </c>
      <c r="W20" s="33">
        <f t="shared" si="19"/>
        <v>0</v>
      </c>
    </row>
    <row r="21" spans="1:23" s="18" customFormat="1" ht="12.75" hidden="1">
      <c r="A21" s="19" t="s">
        <v>0</v>
      </c>
      <c r="B21" s="19">
        <v>231</v>
      </c>
      <c r="C21" s="20" t="s">
        <v>11</v>
      </c>
      <c r="D21" s="21">
        <f t="shared" si="18"/>
        <v>0</v>
      </c>
      <c r="E21" s="21">
        <f t="shared" si="18"/>
        <v>0</v>
      </c>
      <c r="F21" s="21">
        <f t="shared" si="18"/>
        <v>0</v>
      </c>
      <c r="G21" s="21">
        <f t="shared" si="18"/>
        <v>0</v>
      </c>
      <c r="H21" s="20"/>
      <c r="I21" s="20"/>
      <c r="J21" s="20"/>
      <c r="K21" s="20"/>
      <c r="L21" s="20"/>
      <c r="M21" s="20"/>
      <c r="N21" s="33">
        <f>SUM(N58)</f>
        <v>0</v>
      </c>
      <c r="O21" s="33">
        <f>SUM(O58)</f>
        <v>0</v>
      </c>
      <c r="P21" s="21">
        <v>0</v>
      </c>
      <c r="Q21" s="24"/>
      <c r="R21" s="20"/>
      <c r="S21" s="20"/>
      <c r="T21" s="20"/>
      <c r="U21" s="20"/>
      <c r="V21" s="20"/>
      <c r="W21" s="20"/>
    </row>
    <row r="22" spans="1:23" s="18" customFormat="1" ht="12.75" hidden="1">
      <c r="A22" s="19" t="s">
        <v>0</v>
      </c>
      <c r="B22" s="19">
        <v>262</v>
      </c>
      <c r="C22" s="20" t="s">
        <v>61</v>
      </c>
      <c r="D22" s="21">
        <f aca="true" t="shared" si="20" ref="D22:N23">SUM(D48)</f>
        <v>0</v>
      </c>
      <c r="E22" s="21">
        <f t="shared" si="20"/>
        <v>0</v>
      </c>
      <c r="F22" s="21">
        <f t="shared" si="20"/>
        <v>0</v>
      </c>
      <c r="G22" s="21">
        <f t="shared" si="20"/>
        <v>0</v>
      </c>
      <c r="H22" s="20"/>
      <c r="I22" s="20"/>
      <c r="J22" s="20"/>
      <c r="K22" s="20"/>
      <c r="L22" s="20"/>
      <c r="M22" s="20"/>
      <c r="N22" s="33">
        <f>SUM(N48)</f>
        <v>0</v>
      </c>
      <c r="O22" s="33">
        <f>SUM(O48)</f>
        <v>0</v>
      </c>
      <c r="P22" s="21">
        <v>0</v>
      </c>
      <c r="Q22" s="24"/>
      <c r="R22" s="20"/>
      <c r="S22" s="20"/>
      <c r="T22" s="20"/>
      <c r="U22" s="20"/>
      <c r="V22" s="20"/>
      <c r="W22" s="20"/>
    </row>
    <row r="23" spans="1:23" s="18" customFormat="1" ht="12.75">
      <c r="A23" s="19" t="s">
        <v>0</v>
      </c>
      <c r="B23" s="19">
        <v>263</v>
      </c>
      <c r="C23" s="20" t="s">
        <v>62</v>
      </c>
      <c r="D23" s="21">
        <f t="shared" si="20"/>
        <v>46</v>
      </c>
      <c r="E23" s="21">
        <f t="shared" si="20"/>
        <v>0</v>
      </c>
      <c r="F23" s="21">
        <f t="shared" si="20"/>
        <v>68</v>
      </c>
      <c r="G23" s="21">
        <f t="shared" si="20"/>
        <v>55</v>
      </c>
      <c r="H23" s="21">
        <f t="shared" si="20"/>
        <v>68</v>
      </c>
      <c r="I23" s="21">
        <f t="shared" si="20"/>
        <v>68</v>
      </c>
      <c r="J23" s="21">
        <f t="shared" si="20"/>
        <v>0</v>
      </c>
      <c r="K23" s="21">
        <f t="shared" si="20"/>
        <v>0</v>
      </c>
      <c r="L23" s="21">
        <f t="shared" si="20"/>
        <v>0</v>
      </c>
      <c r="M23" s="21">
        <f t="shared" si="20"/>
        <v>0</v>
      </c>
      <c r="N23" s="33">
        <f t="shared" si="20"/>
        <v>75</v>
      </c>
      <c r="O23" s="33">
        <f aca="true" t="shared" si="21" ref="O23:W23">SUM(O49)</f>
        <v>78</v>
      </c>
      <c r="P23" s="21" t="e">
        <f t="shared" si="21"/>
        <v>#REF!</v>
      </c>
      <c r="Q23" s="15">
        <f t="shared" si="21"/>
        <v>78</v>
      </c>
      <c r="R23" s="21">
        <f t="shared" si="21"/>
        <v>0</v>
      </c>
      <c r="S23" s="21">
        <f t="shared" si="21"/>
        <v>78</v>
      </c>
      <c r="T23" s="21">
        <f t="shared" si="21"/>
        <v>0</v>
      </c>
      <c r="U23" s="21">
        <f t="shared" si="21"/>
        <v>0</v>
      </c>
      <c r="V23" s="21">
        <f>SUM(V49)</f>
        <v>0</v>
      </c>
      <c r="W23" s="21">
        <f t="shared" si="21"/>
        <v>0</v>
      </c>
    </row>
    <row r="24" spans="1:23" s="18" customFormat="1" ht="12.75">
      <c r="A24" s="19" t="s">
        <v>0</v>
      </c>
      <c r="B24" s="19">
        <v>290</v>
      </c>
      <c r="C24" s="20" t="s">
        <v>12</v>
      </c>
      <c r="D24" s="21">
        <f aca="true" t="shared" si="22" ref="D24:M24">SUM(D50,D59,D60)</f>
        <v>35</v>
      </c>
      <c r="E24" s="21">
        <f t="shared" si="22"/>
        <v>0</v>
      </c>
      <c r="F24" s="21">
        <f t="shared" si="22"/>
        <v>32</v>
      </c>
      <c r="G24" s="21">
        <f t="shared" si="22"/>
        <v>15</v>
      </c>
      <c r="H24" s="21">
        <f t="shared" si="22"/>
        <v>18</v>
      </c>
      <c r="I24" s="21">
        <f t="shared" si="22"/>
        <v>16</v>
      </c>
      <c r="J24" s="21">
        <f t="shared" si="22"/>
        <v>2</v>
      </c>
      <c r="K24" s="21">
        <f t="shared" si="22"/>
        <v>0</v>
      </c>
      <c r="L24" s="21">
        <f t="shared" si="22"/>
        <v>0</v>
      </c>
      <c r="M24" s="21">
        <f t="shared" si="22"/>
        <v>0</v>
      </c>
      <c r="N24" s="33">
        <f>SUM(N50,N57,N59,N60)</f>
        <v>92</v>
      </c>
      <c r="O24" s="33">
        <f>SUM(O50,O57,O59,O60)</f>
        <v>86</v>
      </c>
      <c r="P24" s="21" t="e">
        <f>SUM(P50,P59,P60)</f>
        <v>#REF!</v>
      </c>
      <c r="Q24" s="15">
        <f>SUM(Q50,Q57:Q60)</f>
        <v>86</v>
      </c>
      <c r="R24" s="58">
        <f aca="true" t="shared" si="23" ref="R24:W24">SUM(R50,R59,R60,R57)</f>
        <v>4</v>
      </c>
      <c r="S24" s="58">
        <f t="shared" si="23"/>
        <v>82</v>
      </c>
      <c r="T24" s="58">
        <f t="shared" si="23"/>
        <v>0</v>
      </c>
      <c r="U24" s="58">
        <f t="shared" si="23"/>
        <v>0</v>
      </c>
      <c r="V24" s="58">
        <f t="shared" si="23"/>
        <v>0</v>
      </c>
      <c r="W24" s="58">
        <f t="shared" si="23"/>
        <v>0</v>
      </c>
    </row>
    <row r="25" spans="1:23" s="18" customFormat="1" ht="12.75">
      <c r="A25" s="19" t="s">
        <v>0</v>
      </c>
      <c r="B25" s="19">
        <v>300</v>
      </c>
      <c r="C25" s="20" t="s">
        <v>13</v>
      </c>
      <c r="D25" s="21">
        <f>SUM(D26:D27)</f>
        <v>50</v>
      </c>
      <c r="E25" s="21">
        <f>SUM(E26:E27)</f>
        <v>0</v>
      </c>
      <c r="F25" s="21">
        <f>SUM(F26:F27)</f>
        <v>100</v>
      </c>
      <c r="G25" s="21">
        <f>SUM(G26:G27)</f>
        <v>60</v>
      </c>
      <c r="H25" s="21">
        <f aca="true" t="shared" si="24" ref="H25:M25">SUM(H26:H27)</f>
        <v>100</v>
      </c>
      <c r="I25" s="21">
        <f t="shared" si="24"/>
        <v>60</v>
      </c>
      <c r="J25" s="21">
        <f t="shared" si="24"/>
        <v>40</v>
      </c>
      <c r="K25" s="21">
        <f t="shared" si="24"/>
        <v>0</v>
      </c>
      <c r="L25" s="21">
        <f t="shared" si="24"/>
        <v>0</v>
      </c>
      <c r="M25" s="21">
        <f t="shared" si="24"/>
        <v>0</v>
      </c>
      <c r="N25" s="33">
        <f>SUM(N26:N27)</f>
        <v>259</v>
      </c>
      <c r="O25" s="33">
        <f>SUM(O26:O27)</f>
        <v>181</v>
      </c>
      <c r="P25" s="21" t="e">
        <f aca="true" t="shared" si="25" ref="P25:W25">SUM(P26:P27)</f>
        <v>#REF!</v>
      </c>
      <c r="Q25" s="15">
        <f t="shared" si="25"/>
        <v>100</v>
      </c>
      <c r="R25" s="21">
        <f t="shared" si="25"/>
        <v>100</v>
      </c>
      <c r="S25" s="21">
        <f t="shared" si="25"/>
        <v>0</v>
      </c>
      <c r="T25" s="21">
        <f t="shared" si="25"/>
        <v>0</v>
      </c>
      <c r="U25" s="21">
        <f t="shared" si="25"/>
        <v>0</v>
      </c>
      <c r="V25" s="21">
        <f>SUM(V26:V27)</f>
        <v>0</v>
      </c>
      <c r="W25" s="21">
        <f t="shared" si="25"/>
        <v>0</v>
      </c>
    </row>
    <row r="26" spans="1:23" ht="12.75">
      <c r="A26" s="9" t="s">
        <v>0</v>
      </c>
      <c r="B26" s="9">
        <v>310</v>
      </c>
      <c r="C26" s="22" t="s">
        <v>14</v>
      </c>
      <c r="D26" s="23">
        <f aca="true" t="shared" si="26" ref="D26:N27">SUM(D52)</f>
        <v>0</v>
      </c>
      <c r="E26" s="23">
        <f t="shared" si="26"/>
        <v>0</v>
      </c>
      <c r="F26" s="23">
        <f t="shared" si="26"/>
        <v>0</v>
      </c>
      <c r="G26" s="23">
        <f t="shared" si="26"/>
        <v>0</v>
      </c>
      <c r="H26" s="22"/>
      <c r="I26" s="22"/>
      <c r="J26" s="22"/>
      <c r="K26" s="22"/>
      <c r="L26" s="22"/>
      <c r="M26" s="22"/>
      <c r="N26" s="46">
        <f>SUM(N52)</f>
        <v>153</v>
      </c>
      <c r="O26" s="46">
        <f>SUM(O52)</f>
        <v>55</v>
      </c>
      <c r="P26" s="23">
        <v>0</v>
      </c>
      <c r="Q26" s="14">
        <f>SUM(Q52)</f>
        <v>20</v>
      </c>
      <c r="R26" s="59">
        <f aca="true" t="shared" si="27" ref="R26:W26">SUM(R52)</f>
        <v>20</v>
      </c>
      <c r="S26" s="59">
        <f t="shared" si="27"/>
        <v>0</v>
      </c>
      <c r="T26" s="59">
        <f t="shared" si="27"/>
        <v>0</v>
      </c>
      <c r="U26" s="59">
        <f t="shared" si="27"/>
        <v>0</v>
      </c>
      <c r="V26" s="59">
        <f t="shared" si="27"/>
        <v>0</v>
      </c>
      <c r="W26" s="59">
        <f t="shared" si="27"/>
        <v>0</v>
      </c>
    </row>
    <row r="27" spans="1:23" ht="12.75">
      <c r="A27" s="9" t="s">
        <v>0</v>
      </c>
      <c r="B27" s="9">
        <v>340</v>
      </c>
      <c r="C27" s="22" t="s">
        <v>15</v>
      </c>
      <c r="D27" s="23">
        <f t="shared" si="26"/>
        <v>50</v>
      </c>
      <c r="E27" s="23">
        <f t="shared" si="26"/>
        <v>0</v>
      </c>
      <c r="F27" s="23">
        <f t="shared" si="26"/>
        <v>100</v>
      </c>
      <c r="G27" s="23">
        <f t="shared" si="26"/>
        <v>60</v>
      </c>
      <c r="H27" s="23">
        <f t="shared" si="26"/>
        <v>100</v>
      </c>
      <c r="I27" s="23">
        <f t="shared" si="26"/>
        <v>60</v>
      </c>
      <c r="J27" s="23">
        <f t="shared" si="26"/>
        <v>40</v>
      </c>
      <c r="K27" s="23">
        <f t="shared" si="26"/>
        <v>0</v>
      </c>
      <c r="L27" s="23">
        <f t="shared" si="26"/>
        <v>0</v>
      </c>
      <c r="M27" s="23">
        <f t="shared" si="26"/>
        <v>0</v>
      </c>
      <c r="N27" s="46">
        <f t="shared" si="26"/>
        <v>106</v>
      </c>
      <c r="O27" s="46">
        <f aca="true" t="shared" si="28" ref="O27:W27">SUM(O53)</f>
        <v>126</v>
      </c>
      <c r="P27" s="23" t="e">
        <f t="shared" si="28"/>
        <v>#REF!</v>
      </c>
      <c r="Q27" s="55">
        <f t="shared" si="28"/>
        <v>80</v>
      </c>
      <c r="R27" s="60">
        <f t="shared" si="28"/>
        <v>80</v>
      </c>
      <c r="S27" s="60">
        <f t="shared" si="28"/>
        <v>0</v>
      </c>
      <c r="T27" s="60">
        <f t="shared" si="28"/>
        <v>0</v>
      </c>
      <c r="U27" s="60">
        <f t="shared" si="28"/>
        <v>0</v>
      </c>
      <c r="V27" s="60">
        <f>SUM(V53)</f>
        <v>0</v>
      </c>
      <c r="W27" s="60">
        <f t="shared" si="28"/>
        <v>0</v>
      </c>
    </row>
    <row r="28" spans="1:23" ht="12.75">
      <c r="A28" s="24" t="s">
        <v>17</v>
      </c>
      <c r="B28" s="25"/>
      <c r="C28" s="14"/>
      <c r="D28" s="15">
        <f>SUM(D9,D13,D21,D22,D23,D24,D25)</f>
        <v>2968</v>
      </c>
      <c r="E28" s="15">
        <f>SUM(E9,E13,E21,E22,E23,E24,E25)</f>
        <v>0</v>
      </c>
      <c r="F28" s="15">
        <f>SUM(F9,F13,F21,F22,F23,F24,F25)</f>
        <v>3415</v>
      </c>
      <c r="G28" s="15">
        <f>SUM(G9,G13,G21,G22,G23,G24,G25)</f>
        <v>2546</v>
      </c>
      <c r="H28" s="15">
        <f aca="true" t="shared" si="29" ref="H28:M28">SUM(H9,H13,H21,H22,H23,H24,H25)</f>
        <v>3077</v>
      </c>
      <c r="I28" s="15">
        <f t="shared" si="29"/>
        <v>376</v>
      </c>
      <c r="J28" s="15">
        <f t="shared" si="29"/>
        <v>922</v>
      </c>
      <c r="K28" s="15">
        <f t="shared" si="29"/>
        <v>1779</v>
      </c>
      <c r="L28" s="15">
        <f t="shared" si="29"/>
        <v>0</v>
      </c>
      <c r="M28" s="15">
        <f t="shared" si="29"/>
        <v>0</v>
      </c>
      <c r="N28" s="15">
        <f aca="true" t="shared" si="30" ref="N28:W28">SUM(N9,N13,N21,N22,N23,N24,N25)</f>
        <v>3776</v>
      </c>
      <c r="O28" s="15">
        <f t="shared" si="30"/>
        <v>5028</v>
      </c>
      <c r="P28" s="15" t="e">
        <f t="shared" si="30"/>
        <v>#REF!</v>
      </c>
      <c r="Q28" s="15">
        <f t="shared" si="30"/>
        <v>4187</v>
      </c>
      <c r="R28" s="15">
        <f t="shared" si="30"/>
        <v>229</v>
      </c>
      <c r="S28" s="15">
        <f t="shared" si="30"/>
        <v>840</v>
      </c>
      <c r="T28" s="15">
        <f t="shared" si="30"/>
        <v>2135</v>
      </c>
      <c r="U28" s="15">
        <f t="shared" si="30"/>
        <v>983</v>
      </c>
      <c r="V28" s="15">
        <f t="shared" si="30"/>
        <v>0</v>
      </c>
      <c r="W28" s="15">
        <f t="shared" si="30"/>
        <v>0</v>
      </c>
    </row>
    <row r="29" spans="1:23" ht="12.75">
      <c r="A29" s="16" t="s">
        <v>16</v>
      </c>
      <c r="B29" s="9">
        <v>211</v>
      </c>
      <c r="C29" s="22" t="s">
        <v>1</v>
      </c>
      <c r="D29" s="23">
        <v>260</v>
      </c>
      <c r="E29" s="23">
        <v>0</v>
      </c>
      <c r="F29" s="23">
        <v>397</v>
      </c>
      <c r="G29" s="22">
        <v>369</v>
      </c>
      <c r="H29" s="22">
        <f>SUM(I29:M29)</f>
        <v>392</v>
      </c>
      <c r="I29" s="22"/>
      <c r="J29" s="22">
        <v>101</v>
      </c>
      <c r="K29" s="22">
        <f>268+23</f>
        <v>291</v>
      </c>
      <c r="L29" s="22"/>
      <c r="M29" s="22"/>
      <c r="N29" s="46">
        <v>418</v>
      </c>
      <c r="O29" s="46">
        <v>396</v>
      </c>
      <c r="P29" s="23" t="e">
        <f>#REF!/O29*100</f>
        <v>#REF!</v>
      </c>
      <c r="Q29" s="14">
        <f>SUM(R29:W29)</f>
        <v>396</v>
      </c>
      <c r="R29" s="22"/>
      <c r="S29" s="22">
        <v>196</v>
      </c>
      <c r="T29" s="22">
        <v>200</v>
      </c>
      <c r="U29" s="22"/>
      <c r="V29" s="22"/>
      <c r="W29" s="22"/>
    </row>
    <row r="30" spans="1:23" ht="12.75">
      <c r="A30" s="16" t="s">
        <v>16</v>
      </c>
      <c r="B30" s="9">
        <v>213</v>
      </c>
      <c r="C30" s="22" t="s">
        <v>3</v>
      </c>
      <c r="D30" s="23">
        <v>68</v>
      </c>
      <c r="E30" s="23">
        <v>0</v>
      </c>
      <c r="F30" s="23">
        <v>97</v>
      </c>
      <c r="G30" s="22">
        <v>67</v>
      </c>
      <c r="H30" s="22">
        <f>SUM(I30:M30)</f>
        <v>99</v>
      </c>
      <c r="I30" s="22"/>
      <c r="J30" s="22">
        <v>62</v>
      </c>
      <c r="K30" s="22">
        <f>5+32</f>
        <v>37</v>
      </c>
      <c r="L30" s="22"/>
      <c r="M30" s="22"/>
      <c r="N30" s="46">
        <v>143</v>
      </c>
      <c r="O30" s="46">
        <v>135</v>
      </c>
      <c r="P30" s="23" t="e">
        <f>#REF!/O30*100</f>
        <v>#REF!</v>
      </c>
      <c r="Q30" s="14">
        <f>SUM(R30:W30)</f>
        <v>120</v>
      </c>
      <c r="R30" s="22"/>
      <c r="S30" s="22">
        <v>60</v>
      </c>
      <c r="T30" s="22">
        <v>60</v>
      </c>
      <c r="U30" s="22"/>
      <c r="V30" s="22"/>
      <c r="W30" s="22"/>
    </row>
    <row r="31" spans="1:23" ht="12.75">
      <c r="A31" s="14"/>
      <c r="B31" s="25"/>
      <c r="C31" s="24" t="s">
        <v>18</v>
      </c>
      <c r="D31" s="15">
        <f>SUM(D29:D30)</f>
        <v>328</v>
      </c>
      <c r="E31" s="24">
        <f>SUM(E29:E30)</f>
        <v>0</v>
      </c>
      <c r="F31" s="24">
        <f>SUM(F29:F30)</f>
        <v>494</v>
      </c>
      <c r="G31" s="24">
        <f>SUM(G29:G30)</f>
        <v>436</v>
      </c>
      <c r="H31" s="24">
        <f aca="true" t="shared" si="31" ref="H31:M31">SUM(H29:H30)</f>
        <v>491</v>
      </c>
      <c r="I31" s="24">
        <f t="shared" si="31"/>
        <v>0</v>
      </c>
      <c r="J31" s="24">
        <f t="shared" si="31"/>
        <v>163</v>
      </c>
      <c r="K31" s="24">
        <f t="shared" si="31"/>
        <v>328</v>
      </c>
      <c r="L31" s="24">
        <f t="shared" si="31"/>
        <v>0</v>
      </c>
      <c r="M31" s="24">
        <f t="shared" si="31"/>
        <v>0</v>
      </c>
      <c r="N31" s="24">
        <f aca="true" t="shared" si="32" ref="N31:W31">SUM(N29:N30)</f>
        <v>561</v>
      </c>
      <c r="O31" s="24">
        <f t="shared" si="32"/>
        <v>531</v>
      </c>
      <c r="P31" s="24" t="e">
        <f t="shared" si="32"/>
        <v>#REF!</v>
      </c>
      <c r="Q31" s="24">
        <f>SUM(Q29:Q30)</f>
        <v>516</v>
      </c>
      <c r="R31" s="24">
        <f t="shared" si="32"/>
        <v>0</v>
      </c>
      <c r="S31" s="24">
        <f>SUM(S29:S30)</f>
        <v>256</v>
      </c>
      <c r="T31" s="24">
        <f>SUM(T29:T30)</f>
        <v>260</v>
      </c>
      <c r="U31" s="24">
        <f t="shared" si="32"/>
        <v>0</v>
      </c>
      <c r="V31" s="24">
        <f t="shared" si="32"/>
        <v>0</v>
      </c>
      <c r="W31" s="24">
        <f t="shared" si="32"/>
        <v>0</v>
      </c>
    </row>
    <row r="32" spans="1:23" ht="12.75">
      <c r="A32" s="16" t="s">
        <v>19</v>
      </c>
      <c r="B32" s="9">
        <v>211</v>
      </c>
      <c r="C32" s="22" t="s">
        <v>1</v>
      </c>
      <c r="D32" s="23">
        <v>120</v>
      </c>
      <c r="E32" s="23">
        <v>0</v>
      </c>
      <c r="F32" s="23">
        <v>92</v>
      </c>
      <c r="G32" s="22">
        <v>73</v>
      </c>
      <c r="H32" s="22">
        <f>SUM(I32:M32)</f>
        <v>85</v>
      </c>
      <c r="I32" s="22">
        <v>0</v>
      </c>
      <c r="J32" s="22">
        <f>73+12</f>
        <v>85</v>
      </c>
      <c r="K32" s="22">
        <v>0</v>
      </c>
      <c r="L32" s="22"/>
      <c r="M32" s="22"/>
      <c r="N32" s="46">
        <v>88</v>
      </c>
      <c r="O32" s="46">
        <v>83</v>
      </c>
      <c r="P32" s="23" t="e">
        <f>#REF!/O32*100</f>
        <v>#REF!</v>
      </c>
      <c r="Q32" s="14">
        <f>SUM(R32:W32)</f>
        <v>83</v>
      </c>
      <c r="R32" s="22"/>
      <c r="S32" s="22">
        <v>83</v>
      </c>
      <c r="T32" s="22"/>
      <c r="U32" s="22"/>
      <c r="V32" s="22"/>
      <c r="W32" s="22"/>
    </row>
    <row r="33" spans="1:23" ht="12.75">
      <c r="A33" s="16" t="s">
        <v>19</v>
      </c>
      <c r="B33" s="9">
        <v>213</v>
      </c>
      <c r="C33" s="22" t="s">
        <v>3</v>
      </c>
      <c r="D33" s="23">
        <v>31</v>
      </c>
      <c r="E33" s="23">
        <v>0</v>
      </c>
      <c r="F33" s="23">
        <v>26</v>
      </c>
      <c r="G33" s="22">
        <v>18</v>
      </c>
      <c r="H33" s="22">
        <f>SUM(I33:M33)</f>
        <v>21</v>
      </c>
      <c r="I33" s="22"/>
      <c r="J33" s="22">
        <f>18+3</f>
        <v>21</v>
      </c>
      <c r="K33" s="22">
        <v>0</v>
      </c>
      <c r="L33" s="22"/>
      <c r="M33" s="22"/>
      <c r="N33" s="46">
        <v>30</v>
      </c>
      <c r="O33" s="46">
        <v>28</v>
      </c>
      <c r="P33" s="23" t="e">
        <f>#REF!/O33*100</f>
        <v>#REF!</v>
      </c>
      <c r="Q33" s="14">
        <f>SUM(R33:W33)</f>
        <v>25</v>
      </c>
      <c r="R33" s="22"/>
      <c r="S33" s="22">
        <v>25</v>
      </c>
      <c r="T33" s="22"/>
      <c r="U33" s="22"/>
      <c r="V33" s="22"/>
      <c r="W33" s="22"/>
    </row>
    <row r="34" spans="1:23" ht="12.75">
      <c r="A34" s="16" t="s">
        <v>19</v>
      </c>
      <c r="B34" s="9">
        <v>290</v>
      </c>
      <c r="C34" s="22" t="s">
        <v>12</v>
      </c>
      <c r="D34" s="23">
        <v>0</v>
      </c>
      <c r="E34" s="23"/>
      <c r="F34" s="23">
        <f>D34+E34</f>
        <v>0</v>
      </c>
      <c r="G34" s="22"/>
      <c r="H34" s="22"/>
      <c r="I34" s="22"/>
      <c r="J34" s="22"/>
      <c r="K34" s="22"/>
      <c r="L34" s="22"/>
      <c r="M34" s="22"/>
      <c r="N34" s="46">
        <v>3</v>
      </c>
      <c r="O34" s="46">
        <f>L34+M34</f>
        <v>0</v>
      </c>
      <c r="P34" s="23"/>
      <c r="Q34" s="14"/>
      <c r="R34" s="22"/>
      <c r="S34" s="22"/>
      <c r="T34" s="22"/>
      <c r="U34" s="22"/>
      <c r="V34" s="22"/>
      <c r="W34" s="22"/>
    </row>
    <row r="35" spans="1:23" ht="12.75">
      <c r="A35" s="14"/>
      <c r="B35" s="25"/>
      <c r="C35" s="24" t="s">
        <v>18</v>
      </c>
      <c r="D35" s="15">
        <f>SUM(D32:D34)</f>
        <v>151</v>
      </c>
      <c r="E35" s="24">
        <f>SUM(E32:E33)</f>
        <v>0</v>
      </c>
      <c r="F35" s="15">
        <f>SUM(F32:F34)</f>
        <v>118</v>
      </c>
      <c r="G35" s="24">
        <f>SUM(G32:G33)</f>
        <v>91</v>
      </c>
      <c r="H35" s="24">
        <f aca="true" t="shared" si="33" ref="H35:M35">SUM(H32:H33)</f>
        <v>106</v>
      </c>
      <c r="I35" s="24">
        <f t="shared" si="33"/>
        <v>0</v>
      </c>
      <c r="J35" s="24">
        <f t="shared" si="33"/>
        <v>106</v>
      </c>
      <c r="K35" s="24">
        <f t="shared" si="33"/>
        <v>0</v>
      </c>
      <c r="L35" s="24">
        <f t="shared" si="33"/>
        <v>0</v>
      </c>
      <c r="M35" s="24">
        <f t="shared" si="33"/>
        <v>0</v>
      </c>
      <c r="N35" s="15">
        <f>SUM(N32:N34)</f>
        <v>121</v>
      </c>
      <c r="O35" s="15">
        <f>SUM(O32:O34)</f>
        <v>111</v>
      </c>
      <c r="P35" s="15" t="e">
        <f>#REF!/O35*100</f>
        <v>#REF!</v>
      </c>
      <c r="Q35" s="24">
        <f>SUM(Q32:Q33)</f>
        <v>108</v>
      </c>
      <c r="R35" s="24">
        <f aca="true" t="shared" si="34" ref="R35:W35">SUM(R32:R33)</f>
        <v>0</v>
      </c>
      <c r="S35" s="24">
        <f>SUM(S32:S33)</f>
        <v>108</v>
      </c>
      <c r="T35" s="24">
        <f t="shared" si="34"/>
        <v>0</v>
      </c>
      <c r="U35" s="24">
        <f t="shared" si="34"/>
        <v>0</v>
      </c>
      <c r="V35" s="24">
        <f>SUM(V32:V33)</f>
        <v>0</v>
      </c>
      <c r="W35" s="24">
        <f t="shared" si="34"/>
        <v>0</v>
      </c>
    </row>
    <row r="36" spans="1:23" s="18" customFormat="1" ht="12.75">
      <c r="A36" s="26" t="s">
        <v>20</v>
      </c>
      <c r="B36" s="19">
        <v>210</v>
      </c>
      <c r="C36" s="20" t="s">
        <v>29</v>
      </c>
      <c r="D36" s="21">
        <f aca="true" t="shared" si="35" ref="D36:N36">SUM(D37:D39)</f>
        <v>1848</v>
      </c>
      <c r="E36" s="21">
        <f t="shared" si="35"/>
        <v>0</v>
      </c>
      <c r="F36" s="21">
        <f t="shared" si="35"/>
        <v>2314</v>
      </c>
      <c r="G36" s="21">
        <f t="shared" si="35"/>
        <v>1658</v>
      </c>
      <c r="H36" s="21">
        <f t="shared" si="35"/>
        <v>2008</v>
      </c>
      <c r="I36" s="21">
        <f t="shared" si="35"/>
        <v>3</v>
      </c>
      <c r="J36" s="21">
        <f t="shared" si="35"/>
        <v>554</v>
      </c>
      <c r="K36" s="21">
        <f t="shared" si="35"/>
        <v>1451</v>
      </c>
      <c r="L36" s="21">
        <f t="shared" si="35"/>
        <v>0</v>
      </c>
      <c r="M36" s="21">
        <f t="shared" si="35"/>
        <v>0</v>
      </c>
      <c r="N36" s="33">
        <f t="shared" si="35"/>
        <v>2170</v>
      </c>
      <c r="O36" s="33">
        <f aca="true" t="shared" si="36" ref="O36:W36">SUM(O37:O39)</f>
        <v>3229</v>
      </c>
      <c r="P36" s="21" t="e">
        <f t="shared" si="36"/>
        <v>#REF!</v>
      </c>
      <c r="Q36" s="15">
        <f>SUM(Q37:Q39)</f>
        <v>2223</v>
      </c>
      <c r="R36" s="21">
        <f t="shared" si="36"/>
        <v>52</v>
      </c>
      <c r="S36" s="21">
        <f>SUM(S37:S39)</f>
        <v>286</v>
      </c>
      <c r="T36" s="21">
        <f t="shared" si="36"/>
        <v>1875</v>
      </c>
      <c r="U36" s="21">
        <f t="shared" si="36"/>
        <v>10</v>
      </c>
      <c r="V36" s="21">
        <f>SUM(V37:V39)</f>
        <v>0</v>
      </c>
      <c r="W36" s="21">
        <f t="shared" si="36"/>
        <v>0</v>
      </c>
    </row>
    <row r="37" spans="1:23" ht="12.75">
      <c r="A37" s="16" t="s">
        <v>20</v>
      </c>
      <c r="B37" s="9">
        <v>211</v>
      </c>
      <c r="C37" s="22" t="s">
        <v>1</v>
      </c>
      <c r="D37" s="23">
        <v>1450</v>
      </c>
      <c r="E37" s="23">
        <v>0</v>
      </c>
      <c r="F37" s="23">
        <v>1670</v>
      </c>
      <c r="G37" s="23">
        <v>1374</v>
      </c>
      <c r="H37" s="22">
        <f>SUM(I37:M37)</f>
        <v>1606</v>
      </c>
      <c r="I37" s="22"/>
      <c r="J37" s="22">
        <v>286</v>
      </c>
      <c r="K37" s="22">
        <f>1088+232</f>
        <v>1320</v>
      </c>
      <c r="L37" s="22"/>
      <c r="M37" s="22"/>
      <c r="N37" s="46">
        <v>1635</v>
      </c>
      <c r="O37" s="46">
        <v>2346</v>
      </c>
      <c r="P37" s="23" t="e">
        <f>#REF!/O37*100</f>
        <v>#REF!</v>
      </c>
      <c r="Q37" s="14">
        <f>SUM(R37:W37)</f>
        <v>1700</v>
      </c>
      <c r="R37" s="22">
        <v>30</v>
      </c>
      <c r="S37" s="22">
        <v>220</v>
      </c>
      <c r="T37" s="22">
        <v>1440</v>
      </c>
      <c r="U37" s="22">
        <v>10</v>
      </c>
      <c r="V37" s="22"/>
      <c r="W37" s="22"/>
    </row>
    <row r="38" spans="1:23" ht="12.75">
      <c r="A38" s="16" t="s">
        <v>20</v>
      </c>
      <c r="B38" s="9">
        <v>212</v>
      </c>
      <c r="C38" s="22" t="s">
        <v>2</v>
      </c>
      <c r="D38" s="23">
        <v>1</v>
      </c>
      <c r="E38" s="23">
        <v>0</v>
      </c>
      <c r="F38" s="23">
        <v>3</v>
      </c>
      <c r="G38" s="22">
        <v>3</v>
      </c>
      <c r="H38" s="22">
        <f>SUM(I38:M38)</f>
        <v>3</v>
      </c>
      <c r="I38" s="22">
        <v>3</v>
      </c>
      <c r="J38" s="22"/>
      <c r="K38" s="22"/>
      <c r="L38" s="22"/>
      <c r="M38" s="22"/>
      <c r="N38" s="46">
        <v>0</v>
      </c>
      <c r="O38" s="46">
        <v>81</v>
      </c>
      <c r="P38" s="23" t="e">
        <f>#REF!/O38*100</f>
        <v>#REF!</v>
      </c>
      <c r="Q38" s="14">
        <f>SUM(R38:W38)</f>
        <v>10</v>
      </c>
      <c r="R38" s="22">
        <v>10</v>
      </c>
      <c r="S38" s="22"/>
      <c r="T38" s="22"/>
      <c r="U38" s="22"/>
      <c r="V38" s="22"/>
      <c r="W38" s="22"/>
    </row>
    <row r="39" spans="1:23" ht="12.75">
      <c r="A39" s="16" t="s">
        <v>20</v>
      </c>
      <c r="B39" s="9">
        <v>213</v>
      </c>
      <c r="C39" s="22" t="s">
        <v>3</v>
      </c>
      <c r="D39" s="23">
        <v>397</v>
      </c>
      <c r="E39" s="23">
        <v>0</v>
      </c>
      <c r="F39" s="23">
        <v>641</v>
      </c>
      <c r="G39" s="22">
        <v>281</v>
      </c>
      <c r="H39" s="22">
        <f aca="true" t="shared" si="37" ref="H39:H53">SUM(I39:M39)</f>
        <v>399</v>
      </c>
      <c r="I39" s="22">
        <v>0</v>
      </c>
      <c r="J39" s="22">
        <v>268</v>
      </c>
      <c r="K39" s="22">
        <f>12+119</f>
        <v>131</v>
      </c>
      <c r="L39" s="22"/>
      <c r="M39" s="22"/>
      <c r="N39" s="46">
        <v>535</v>
      </c>
      <c r="O39" s="46">
        <v>802</v>
      </c>
      <c r="P39" s="23" t="e">
        <f>#REF!/O39*100</f>
        <v>#REF!</v>
      </c>
      <c r="Q39" s="14">
        <f>SUM(R39:W39)</f>
        <v>513</v>
      </c>
      <c r="R39" s="22">
        <v>12</v>
      </c>
      <c r="S39" s="22">
        <v>66</v>
      </c>
      <c r="T39" s="22">
        <v>435</v>
      </c>
      <c r="U39" s="22"/>
      <c r="V39" s="22"/>
      <c r="W39" s="22"/>
    </row>
    <row r="40" spans="1:23" s="18" customFormat="1" ht="12.75">
      <c r="A40" s="26" t="s">
        <v>20</v>
      </c>
      <c r="B40" s="19">
        <v>220</v>
      </c>
      <c r="C40" s="20" t="s">
        <v>4</v>
      </c>
      <c r="D40" s="21">
        <f>SUM(D41:D46)</f>
        <v>510</v>
      </c>
      <c r="E40" s="21">
        <f>SUM(E41:E46)</f>
        <v>0</v>
      </c>
      <c r="F40" s="21">
        <f>SUM(F41:F48)</f>
        <v>289</v>
      </c>
      <c r="G40" s="21">
        <f aca="true" t="shared" si="38" ref="G40:M40">SUM(G41:G46)</f>
        <v>231</v>
      </c>
      <c r="H40" s="21">
        <f t="shared" si="38"/>
        <v>289</v>
      </c>
      <c r="I40" s="21">
        <f t="shared" si="38"/>
        <v>231</v>
      </c>
      <c r="J40" s="21">
        <f>SUM(J41:J46)</f>
        <v>58</v>
      </c>
      <c r="K40" s="21">
        <f t="shared" si="38"/>
        <v>0</v>
      </c>
      <c r="L40" s="21">
        <f t="shared" si="38"/>
        <v>0</v>
      </c>
      <c r="M40" s="21">
        <f t="shared" si="38"/>
        <v>0</v>
      </c>
      <c r="N40" s="33">
        <f>SUM(N41:N48)</f>
        <v>521</v>
      </c>
      <c r="O40" s="33">
        <f>SUM(O41:O48)</f>
        <v>832</v>
      </c>
      <c r="P40" s="21" t="e">
        <f>SUM(P41:P46)</f>
        <v>#REF!</v>
      </c>
      <c r="Q40" s="15">
        <f aca="true" t="shared" si="39" ref="Q40:W40">SUM(Q41:Q48)</f>
        <v>550</v>
      </c>
      <c r="R40" s="21">
        <f t="shared" si="39"/>
        <v>73</v>
      </c>
      <c r="S40" s="21">
        <f t="shared" si="39"/>
        <v>30</v>
      </c>
      <c r="T40" s="21">
        <f t="shared" si="39"/>
        <v>0</v>
      </c>
      <c r="U40" s="21">
        <f t="shared" si="39"/>
        <v>447</v>
      </c>
      <c r="V40" s="21">
        <f t="shared" si="39"/>
        <v>0</v>
      </c>
      <c r="W40" s="21">
        <f t="shared" si="39"/>
        <v>0</v>
      </c>
    </row>
    <row r="41" spans="1:23" ht="12.75">
      <c r="A41" s="16" t="s">
        <v>20</v>
      </c>
      <c r="B41" s="9">
        <v>221</v>
      </c>
      <c r="C41" s="22" t="s">
        <v>5</v>
      </c>
      <c r="D41" s="23">
        <v>10</v>
      </c>
      <c r="E41" s="23">
        <v>0</v>
      </c>
      <c r="F41" s="23">
        <v>15</v>
      </c>
      <c r="G41" s="22">
        <v>11</v>
      </c>
      <c r="H41" s="22">
        <f t="shared" si="37"/>
        <v>15</v>
      </c>
      <c r="I41" s="22">
        <v>11</v>
      </c>
      <c r="J41" s="27">
        <v>4</v>
      </c>
      <c r="K41" s="22"/>
      <c r="L41" s="22"/>
      <c r="M41" s="22"/>
      <c r="N41" s="46">
        <v>18</v>
      </c>
      <c r="O41" s="46">
        <v>24</v>
      </c>
      <c r="P41" s="23" t="e">
        <f>#REF!/O41*100</f>
        <v>#REF!</v>
      </c>
      <c r="Q41" s="14">
        <f>SUM(R41:W41)</f>
        <v>24</v>
      </c>
      <c r="R41" s="22">
        <v>24</v>
      </c>
      <c r="S41" s="22"/>
      <c r="T41" s="22"/>
      <c r="U41" s="22"/>
      <c r="V41" s="22"/>
      <c r="W41" s="22"/>
    </row>
    <row r="42" spans="1:23" ht="12.75">
      <c r="A42" s="16" t="s">
        <v>20</v>
      </c>
      <c r="B42" s="9">
        <v>222</v>
      </c>
      <c r="C42" s="22" t="s">
        <v>6</v>
      </c>
      <c r="D42" s="23">
        <v>0</v>
      </c>
      <c r="E42" s="23">
        <v>0</v>
      </c>
      <c r="F42" s="23">
        <v>3</v>
      </c>
      <c r="G42" s="22">
        <v>2</v>
      </c>
      <c r="H42" s="22">
        <f t="shared" si="37"/>
        <v>3</v>
      </c>
      <c r="I42" s="22">
        <v>2</v>
      </c>
      <c r="J42" s="27">
        <v>1</v>
      </c>
      <c r="K42" s="22"/>
      <c r="L42" s="22"/>
      <c r="M42" s="22"/>
      <c r="N42" s="46">
        <v>6</v>
      </c>
      <c r="O42" s="46">
        <v>8</v>
      </c>
      <c r="P42" s="23">
        <v>0</v>
      </c>
      <c r="Q42" s="14">
        <f aca="true" t="shared" si="40" ref="Q42:Q50">SUM(R42:W42)</f>
        <v>8</v>
      </c>
      <c r="R42" s="22">
        <v>8</v>
      </c>
      <c r="S42" s="22"/>
      <c r="T42" s="22"/>
      <c r="U42" s="22"/>
      <c r="V42" s="22"/>
      <c r="W42" s="22"/>
    </row>
    <row r="43" spans="1:23" ht="12.75">
      <c r="A43" s="16" t="s">
        <v>20</v>
      </c>
      <c r="B43" s="9">
        <v>223</v>
      </c>
      <c r="C43" s="22" t="s">
        <v>7</v>
      </c>
      <c r="D43" s="23">
        <v>192</v>
      </c>
      <c r="E43" s="23">
        <v>0</v>
      </c>
      <c r="F43" s="23">
        <v>243</v>
      </c>
      <c r="G43" s="22">
        <v>199</v>
      </c>
      <c r="H43" s="22">
        <f t="shared" si="37"/>
        <v>243</v>
      </c>
      <c r="I43" s="22">
        <v>199</v>
      </c>
      <c r="J43" s="27">
        <v>44</v>
      </c>
      <c r="K43" s="22"/>
      <c r="L43" s="22"/>
      <c r="M43" s="22"/>
      <c r="N43" s="46">
        <v>425</v>
      </c>
      <c r="O43" s="46">
        <v>542</v>
      </c>
      <c r="P43" s="23" t="e">
        <f>#REF!/O43*100</f>
        <v>#REF!</v>
      </c>
      <c r="Q43" s="14">
        <f t="shared" si="40"/>
        <v>456</v>
      </c>
      <c r="R43" s="22">
        <v>26</v>
      </c>
      <c r="S43" s="22">
        <v>30</v>
      </c>
      <c r="T43" s="22"/>
      <c r="U43" s="22">
        <v>400</v>
      </c>
      <c r="V43" s="22"/>
      <c r="W43" s="22"/>
    </row>
    <row r="44" spans="1:23" ht="12.75" hidden="1">
      <c r="A44" s="16" t="s">
        <v>20</v>
      </c>
      <c r="B44" s="9">
        <v>224</v>
      </c>
      <c r="C44" s="22" t="s">
        <v>8</v>
      </c>
      <c r="D44" s="23">
        <v>0</v>
      </c>
      <c r="E44" s="23">
        <v>0</v>
      </c>
      <c r="F44" s="23">
        <f>D44+E44</f>
        <v>0</v>
      </c>
      <c r="G44" s="22"/>
      <c r="H44" s="22">
        <f t="shared" si="37"/>
        <v>0</v>
      </c>
      <c r="I44" s="22"/>
      <c r="J44" s="22"/>
      <c r="K44" s="22"/>
      <c r="L44" s="22"/>
      <c r="M44" s="22"/>
      <c r="N44" s="46">
        <f>K44+L44</f>
        <v>0</v>
      </c>
      <c r="O44" s="46">
        <f>L44+M44</f>
        <v>0</v>
      </c>
      <c r="P44" s="23">
        <v>0</v>
      </c>
      <c r="Q44" s="14">
        <f t="shared" si="40"/>
        <v>0</v>
      </c>
      <c r="R44" s="22"/>
      <c r="S44" s="22"/>
      <c r="T44" s="22"/>
      <c r="U44" s="22"/>
      <c r="V44" s="22"/>
      <c r="W44" s="22"/>
    </row>
    <row r="45" spans="1:23" ht="12.75">
      <c r="A45" s="16" t="s">
        <v>20</v>
      </c>
      <c r="B45" s="9">
        <v>225</v>
      </c>
      <c r="C45" s="22" t="s">
        <v>9</v>
      </c>
      <c r="D45" s="23">
        <v>274</v>
      </c>
      <c r="E45" s="23">
        <v>0</v>
      </c>
      <c r="F45" s="23">
        <v>6</v>
      </c>
      <c r="G45" s="22">
        <v>0</v>
      </c>
      <c r="H45" s="22">
        <f t="shared" si="37"/>
        <v>6</v>
      </c>
      <c r="I45" s="22">
        <v>0</v>
      </c>
      <c r="J45" s="27">
        <v>6</v>
      </c>
      <c r="K45" s="22"/>
      <c r="L45" s="22">
        <v>0</v>
      </c>
      <c r="M45" s="22"/>
      <c r="N45" s="46">
        <v>10</v>
      </c>
      <c r="O45" s="46">
        <v>133</v>
      </c>
      <c r="P45" s="23" t="e">
        <f>#REF!/O45*100</f>
        <v>#REF!</v>
      </c>
      <c r="Q45" s="14">
        <f t="shared" si="40"/>
        <v>10</v>
      </c>
      <c r="R45" s="22">
        <v>10</v>
      </c>
      <c r="S45" s="22"/>
      <c r="T45" s="22"/>
      <c r="U45" s="22"/>
      <c r="V45" s="22"/>
      <c r="W45" s="22"/>
    </row>
    <row r="46" spans="1:23" ht="12.75">
      <c r="A46" s="16" t="s">
        <v>20</v>
      </c>
      <c r="B46" s="9">
        <v>226</v>
      </c>
      <c r="C46" s="22" t="s">
        <v>10</v>
      </c>
      <c r="D46" s="23">
        <v>34</v>
      </c>
      <c r="E46" s="23">
        <v>0</v>
      </c>
      <c r="F46" s="23">
        <v>22</v>
      </c>
      <c r="G46" s="22">
        <v>19</v>
      </c>
      <c r="H46" s="22">
        <f t="shared" si="37"/>
        <v>22</v>
      </c>
      <c r="I46" s="22">
        <v>19</v>
      </c>
      <c r="J46" s="27">
        <v>3</v>
      </c>
      <c r="K46" s="22"/>
      <c r="L46" s="22">
        <v>0</v>
      </c>
      <c r="M46" s="22"/>
      <c r="N46" s="46">
        <v>42</v>
      </c>
      <c r="O46" s="46">
        <v>105</v>
      </c>
      <c r="P46" s="23" t="e">
        <f>#REF!/O46*100</f>
        <v>#REF!</v>
      </c>
      <c r="Q46" s="14">
        <f t="shared" si="40"/>
        <v>5</v>
      </c>
      <c r="R46" s="22">
        <v>5</v>
      </c>
      <c r="S46" s="22"/>
      <c r="T46" s="22"/>
      <c r="U46" s="22"/>
      <c r="V46" s="22"/>
      <c r="W46" s="22"/>
    </row>
    <row r="47" spans="1:23" ht="12.75">
      <c r="A47" s="16" t="s">
        <v>20</v>
      </c>
      <c r="B47" s="9">
        <v>251</v>
      </c>
      <c r="C47" s="22" t="s">
        <v>106</v>
      </c>
      <c r="D47" s="23"/>
      <c r="E47" s="23"/>
      <c r="F47" s="23"/>
      <c r="G47" s="22"/>
      <c r="H47" s="22"/>
      <c r="I47" s="22"/>
      <c r="J47" s="27"/>
      <c r="K47" s="22"/>
      <c r="L47" s="22"/>
      <c r="M47" s="22"/>
      <c r="N47" s="46">
        <v>20</v>
      </c>
      <c r="O47" s="46">
        <v>20</v>
      </c>
      <c r="P47" s="23"/>
      <c r="Q47" s="14">
        <f t="shared" si="40"/>
        <v>47</v>
      </c>
      <c r="R47" s="22"/>
      <c r="S47" s="22"/>
      <c r="T47" s="22"/>
      <c r="U47" s="22">
        <v>47</v>
      </c>
      <c r="V47" s="22"/>
      <c r="W47" s="22"/>
    </row>
    <row r="48" spans="1:23" s="18" customFormat="1" ht="12.75" hidden="1">
      <c r="A48" s="26" t="s">
        <v>20</v>
      </c>
      <c r="B48" s="19">
        <v>262</v>
      </c>
      <c r="C48" s="20" t="s">
        <v>33</v>
      </c>
      <c r="D48" s="21">
        <v>0</v>
      </c>
      <c r="E48" s="21">
        <v>0</v>
      </c>
      <c r="F48" s="21">
        <f>D48+E48</f>
        <v>0</v>
      </c>
      <c r="G48" s="20"/>
      <c r="H48" s="22">
        <f t="shared" si="37"/>
        <v>0</v>
      </c>
      <c r="I48" s="20"/>
      <c r="J48" s="20"/>
      <c r="K48" s="20"/>
      <c r="L48" s="20"/>
      <c r="M48" s="20"/>
      <c r="N48" s="33">
        <v>0</v>
      </c>
      <c r="O48" s="33">
        <v>0</v>
      </c>
      <c r="P48" s="21">
        <v>0</v>
      </c>
      <c r="Q48" s="14">
        <f t="shared" si="40"/>
        <v>0</v>
      </c>
      <c r="R48" s="20"/>
      <c r="S48" s="20"/>
      <c r="T48" s="20"/>
      <c r="U48" s="20"/>
      <c r="V48" s="20"/>
      <c r="W48" s="20"/>
    </row>
    <row r="49" spans="1:23" s="18" customFormat="1" ht="12.75">
      <c r="A49" s="26" t="s">
        <v>20</v>
      </c>
      <c r="B49" s="19">
        <v>263</v>
      </c>
      <c r="C49" s="20" t="s">
        <v>62</v>
      </c>
      <c r="D49" s="21">
        <v>46</v>
      </c>
      <c r="E49" s="21">
        <v>0</v>
      </c>
      <c r="F49" s="21">
        <v>68</v>
      </c>
      <c r="G49" s="20">
        <v>55</v>
      </c>
      <c r="H49" s="22">
        <f t="shared" si="37"/>
        <v>68</v>
      </c>
      <c r="I49" s="20">
        <f>55+13</f>
        <v>68</v>
      </c>
      <c r="J49" s="20"/>
      <c r="K49" s="20"/>
      <c r="L49" s="20"/>
      <c r="M49" s="20"/>
      <c r="N49" s="33">
        <v>75</v>
      </c>
      <c r="O49" s="33">
        <v>78</v>
      </c>
      <c r="P49" s="21" t="e">
        <f>#REF!/O49*100</f>
        <v>#REF!</v>
      </c>
      <c r="Q49" s="24">
        <f>SUM(R49:W49)</f>
        <v>78</v>
      </c>
      <c r="R49" s="20"/>
      <c r="S49" s="20">
        <v>78</v>
      </c>
      <c r="T49" s="20"/>
      <c r="U49" s="20"/>
      <c r="V49" s="20"/>
      <c r="W49" s="20"/>
    </row>
    <row r="50" spans="1:23" s="18" customFormat="1" ht="12.75">
      <c r="A50" s="26" t="s">
        <v>20</v>
      </c>
      <c r="B50" s="19">
        <v>290</v>
      </c>
      <c r="C50" s="20" t="s">
        <v>12</v>
      </c>
      <c r="D50" s="21">
        <v>30</v>
      </c>
      <c r="E50" s="20">
        <v>0</v>
      </c>
      <c r="F50" s="21">
        <v>18</v>
      </c>
      <c r="G50" s="20">
        <v>15</v>
      </c>
      <c r="H50" s="22">
        <f t="shared" si="37"/>
        <v>18</v>
      </c>
      <c r="I50" s="20">
        <v>16</v>
      </c>
      <c r="J50" s="28">
        <v>2</v>
      </c>
      <c r="K50" s="20"/>
      <c r="L50" s="20"/>
      <c r="M50" s="20"/>
      <c r="N50" s="33">
        <v>25</v>
      </c>
      <c r="O50" s="33">
        <v>4</v>
      </c>
      <c r="P50" s="21" t="e">
        <f>#REF!/O50*100</f>
        <v>#REF!</v>
      </c>
      <c r="Q50" s="24">
        <f t="shared" si="40"/>
        <v>4</v>
      </c>
      <c r="R50" s="20">
        <v>4</v>
      </c>
      <c r="S50" s="20"/>
      <c r="T50" s="20"/>
      <c r="U50" s="20"/>
      <c r="V50" s="20"/>
      <c r="W50" s="20"/>
    </row>
    <row r="51" spans="1:23" s="18" customFormat="1" ht="12.75">
      <c r="A51" s="26" t="s">
        <v>20</v>
      </c>
      <c r="B51" s="19">
        <v>300</v>
      </c>
      <c r="C51" s="20" t="s">
        <v>13</v>
      </c>
      <c r="D51" s="21">
        <f aca="true" t="shared" si="41" ref="D51:M51">SUM(D52:D53)</f>
        <v>50</v>
      </c>
      <c r="E51" s="21">
        <f t="shared" si="41"/>
        <v>0</v>
      </c>
      <c r="F51" s="21">
        <f t="shared" si="41"/>
        <v>100</v>
      </c>
      <c r="G51" s="21">
        <f t="shared" si="41"/>
        <v>60</v>
      </c>
      <c r="H51" s="21">
        <f t="shared" si="41"/>
        <v>100</v>
      </c>
      <c r="I51" s="21">
        <f t="shared" si="41"/>
        <v>60</v>
      </c>
      <c r="J51" s="21">
        <f t="shared" si="41"/>
        <v>40</v>
      </c>
      <c r="K51" s="21">
        <f t="shared" si="41"/>
        <v>0</v>
      </c>
      <c r="L51" s="21">
        <f t="shared" si="41"/>
        <v>0</v>
      </c>
      <c r="M51" s="21">
        <f t="shared" si="41"/>
        <v>0</v>
      </c>
      <c r="N51" s="33">
        <f>SUM(N52:N53)</f>
        <v>259</v>
      </c>
      <c r="O51" s="33">
        <f>SUM(O52:O53)</f>
        <v>181</v>
      </c>
      <c r="P51" s="21" t="e">
        <f aca="true" t="shared" si="42" ref="P51:W51">SUM(P52:P53)</f>
        <v>#REF!</v>
      </c>
      <c r="Q51" s="15">
        <f t="shared" si="42"/>
        <v>100</v>
      </c>
      <c r="R51" s="21">
        <f>SUM(R52:R53)</f>
        <v>100</v>
      </c>
      <c r="S51" s="21">
        <f t="shared" si="42"/>
        <v>0</v>
      </c>
      <c r="T51" s="21">
        <f t="shared" si="42"/>
        <v>0</v>
      </c>
      <c r="U51" s="21">
        <f t="shared" si="42"/>
        <v>0</v>
      </c>
      <c r="V51" s="21">
        <f>SUM(V52:V53)</f>
        <v>0</v>
      </c>
      <c r="W51" s="21">
        <f t="shared" si="42"/>
        <v>0</v>
      </c>
    </row>
    <row r="52" spans="1:23" ht="12.75">
      <c r="A52" s="16" t="s">
        <v>20</v>
      </c>
      <c r="B52" s="9">
        <v>310</v>
      </c>
      <c r="C52" s="22" t="s">
        <v>14</v>
      </c>
      <c r="D52" s="23">
        <v>0</v>
      </c>
      <c r="E52" s="23"/>
      <c r="F52" s="23">
        <v>0</v>
      </c>
      <c r="G52" s="22">
        <v>0</v>
      </c>
      <c r="H52" s="22">
        <f t="shared" si="37"/>
        <v>0</v>
      </c>
      <c r="I52" s="22"/>
      <c r="J52" s="22"/>
      <c r="K52" s="22"/>
      <c r="L52" s="22"/>
      <c r="M52" s="22"/>
      <c r="N52" s="46">
        <v>153</v>
      </c>
      <c r="O52" s="46">
        <v>55</v>
      </c>
      <c r="P52" s="23">
        <v>0</v>
      </c>
      <c r="Q52" s="14">
        <f>SUM(R52:W52)</f>
        <v>20</v>
      </c>
      <c r="R52" s="22">
        <v>20</v>
      </c>
      <c r="S52" s="22"/>
      <c r="T52" s="22"/>
      <c r="U52" s="22"/>
      <c r="V52" s="22"/>
      <c r="W52" s="22"/>
    </row>
    <row r="53" spans="1:23" ht="12.75">
      <c r="A53" s="16" t="s">
        <v>20</v>
      </c>
      <c r="B53" s="9">
        <v>340</v>
      </c>
      <c r="C53" s="22" t="s">
        <v>15</v>
      </c>
      <c r="D53" s="23">
        <v>50</v>
      </c>
      <c r="E53" s="23">
        <v>0</v>
      </c>
      <c r="F53" s="23">
        <v>100</v>
      </c>
      <c r="G53" s="22">
        <v>60</v>
      </c>
      <c r="H53" s="22">
        <f t="shared" si="37"/>
        <v>100</v>
      </c>
      <c r="I53" s="22">
        <v>60</v>
      </c>
      <c r="J53" s="27">
        <v>40</v>
      </c>
      <c r="K53" s="22"/>
      <c r="L53" s="22"/>
      <c r="M53" s="22"/>
      <c r="N53" s="46">
        <v>106</v>
      </c>
      <c r="O53" s="46">
        <v>126</v>
      </c>
      <c r="P53" s="23" t="e">
        <f>#REF!/O53*100</f>
        <v>#REF!</v>
      </c>
      <c r="Q53" s="14">
        <f>SUM(R53:W53)</f>
        <v>80</v>
      </c>
      <c r="R53" s="22">
        <v>80</v>
      </c>
      <c r="S53" s="22"/>
      <c r="T53" s="22"/>
      <c r="U53" s="22"/>
      <c r="V53" s="22"/>
      <c r="W53" s="22"/>
    </row>
    <row r="54" spans="1:23" ht="12.75">
      <c r="A54" s="14"/>
      <c r="B54" s="25"/>
      <c r="C54" s="24" t="s">
        <v>18</v>
      </c>
      <c r="D54" s="15">
        <f>SUM(D36,D40,D48,D49,D50,D51)</f>
        <v>2484</v>
      </c>
      <c r="E54" s="15">
        <f>SUM(E36,E40,E49,E50,E51)</f>
        <v>0</v>
      </c>
      <c r="F54" s="15">
        <f>SUM(F36,F40,F49,F50,F51)</f>
        <v>2789</v>
      </c>
      <c r="G54" s="15">
        <f>SUM(G36,G40,G49,G50,G51)</f>
        <v>2019</v>
      </c>
      <c r="H54" s="15">
        <f aca="true" t="shared" si="43" ref="H54:N54">SUM(H36,H40,H49,H50,H51)</f>
        <v>2483</v>
      </c>
      <c r="I54" s="15">
        <f t="shared" si="43"/>
        <v>378</v>
      </c>
      <c r="J54" s="15">
        <f t="shared" si="43"/>
        <v>654</v>
      </c>
      <c r="K54" s="15">
        <f t="shared" si="43"/>
        <v>1451</v>
      </c>
      <c r="L54" s="15">
        <f t="shared" si="43"/>
        <v>0</v>
      </c>
      <c r="M54" s="15">
        <f t="shared" si="43"/>
        <v>0</v>
      </c>
      <c r="N54" s="15">
        <f t="shared" si="43"/>
        <v>3050</v>
      </c>
      <c r="O54" s="15">
        <f aca="true" t="shared" si="44" ref="O54:W54">SUM(O36,O40,O49,O50,O51)</f>
        <v>4324</v>
      </c>
      <c r="P54" s="15" t="e">
        <f t="shared" si="44"/>
        <v>#REF!</v>
      </c>
      <c r="Q54" s="15">
        <f>SUM(Q36,Q40,Q49,Q50,Q51)</f>
        <v>2955</v>
      </c>
      <c r="R54" s="15">
        <f t="shared" si="44"/>
        <v>229</v>
      </c>
      <c r="S54" s="15">
        <f t="shared" si="44"/>
        <v>394</v>
      </c>
      <c r="T54" s="15">
        <f t="shared" si="44"/>
        <v>1875</v>
      </c>
      <c r="U54" s="15">
        <f t="shared" si="44"/>
        <v>457</v>
      </c>
      <c r="V54" s="15">
        <f t="shared" si="44"/>
        <v>0</v>
      </c>
      <c r="W54" s="15">
        <f t="shared" si="44"/>
        <v>0</v>
      </c>
    </row>
    <row r="55" spans="1:23" ht="12.75">
      <c r="A55" s="16" t="s">
        <v>107</v>
      </c>
      <c r="B55" s="9">
        <v>251</v>
      </c>
      <c r="C55" s="22" t="s">
        <v>106</v>
      </c>
      <c r="D55" s="23">
        <v>50</v>
      </c>
      <c r="E55" s="23">
        <v>0</v>
      </c>
      <c r="F55" s="23">
        <v>100</v>
      </c>
      <c r="G55" s="22">
        <v>60</v>
      </c>
      <c r="H55" s="22">
        <f>SUM(I55:M55)</f>
        <v>100</v>
      </c>
      <c r="I55" s="22">
        <v>60</v>
      </c>
      <c r="J55" s="27">
        <v>40</v>
      </c>
      <c r="K55" s="22"/>
      <c r="L55" s="22"/>
      <c r="M55" s="22"/>
      <c r="N55" s="46">
        <v>505</v>
      </c>
      <c r="O55" s="46">
        <v>526</v>
      </c>
      <c r="P55" s="23" t="e">
        <f>#REF!/O55*100</f>
        <v>#REF!</v>
      </c>
      <c r="Q55" s="14">
        <f>SUM(R55:W55)</f>
        <v>526</v>
      </c>
      <c r="R55" s="27"/>
      <c r="S55" s="22"/>
      <c r="T55" s="22"/>
      <c r="U55" s="22">
        <v>526</v>
      </c>
      <c r="V55" s="22"/>
      <c r="W55" s="22"/>
    </row>
    <row r="56" spans="1:23" ht="12.75">
      <c r="A56" s="14"/>
      <c r="B56" s="25"/>
      <c r="C56" s="24" t="s">
        <v>18</v>
      </c>
      <c r="D56" s="15">
        <f>SUM(D38,D42,D50,D51,D52,D53)</f>
        <v>131</v>
      </c>
      <c r="E56" s="15">
        <f>SUM(E38,E42,E51,E52,E53)</f>
        <v>0</v>
      </c>
      <c r="F56" s="15">
        <f>SUM(F38,F42,F51,F52,F53)</f>
        <v>206</v>
      </c>
      <c r="G56" s="15">
        <f>SUM(G38,G42,G51,G52,G53)</f>
        <v>125</v>
      </c>
      <c r="H56" s="15">
        <f aca="true" t="shared" si="45" ref="H56:M56">SUM(H38,H42,H51,H52,H53)</f>
        <v>206</v>
      </c>
      <c r="I56" s="15">
        <f t="shared" si="45"/>
        <v>125</v>
      </c>
      <c r="J56" s="15">
        <f t="shared" si="45"/>
        <v>81</v>
      </c>
      <c r="K56" s="15">
        <f t="shared" si="45"/>
        <v>0</v>
      </c>
      <c r="L56" s="15">
        <f t="shared" si="45"/>
        <v>0</v>
      </c>
      <c r="M56" s="15">
        <f t="shared" si="45"/>
        <v>0</v>
      </c>
      <c r="N56" s="15">
        <f>SUM(N55)</f>
        <v>505</v>
      </c>
      <c r="O56" s="15">
        <f>SUM(O55)</f>
        <v>526</v>
      </c>
      <c r="P56" s="15" t="e">
        <f aca="true" t="shared" si="46" ref="P56:W56">SUM(P55)</f>
        <v>#REF!</v>
      </c>
      <c r="Q56" s="15">
        <f t="shared" si="46"/>
        <v>526</v>
      </c>
      <c r="R56" s="15">
        <f t="shared" si="46"/>
        <v>0</v>
      </c>
      <c r="S56" s="15">
        <f t="shared" si="46"/>
        <v>0</v>
      </c>
      <c r="T56" s="15">
        <f t="shared" si="46"/>
        <v>0</v>
      </c>
      <c r="U56" s="15">
        <f t="shared" si="46"/>
        <v>526</v>
      </c>
      <c r="V56" s="15">
        <f t="shared" si="46"/>
        <v>0</v>
      </c>
      <c r="W56" s="15">
        <f t="shared" si="46"/>
        <v>0</v>
      </c>
    </row>
    <row r="57" spans="1:23" ht="12.75">
      <c r="A57" s="29" t="s">
        <v>108</v>
      </c>
      <c r="B57" s="30">
        <v>290</v>
      </c>
      <c r="C57" s="6" t="s">
        <v>109</v>
      </c>
      <c r="D57" s="5">
        <v>0</v>
      </c>
      <c r="E57" s="5"/>
      <c r="F57" s="5">
        <f>D57+E57</f>
        <v>0</v>
      </c>
      <c r="G57" s="5"/>
      <c r="H57" s="22"/>
      <c r="I57" s="22"/>
      <c r="J57" s="22"/>
      <c r="K57" s="22"/>
      <c r="L57" s="22"/>
      <c r="M57" s="22"/>
      <c r="N57" s="5">
        <v>0</v>
      </c>
      <c r="O57" s="5">
        <v>65</v>
      </c>
      <c r="P57" s="5">
        <v>0</v>
      </c>
      <c r="Q57" s="14">
        <f>SUM(R57:W57)</f>
        <v>65</v>
      </c>
      <c r="R57" s="4"/>
      <c r="S57" s="4">
        <v>65</v>
      </c>
      <c r="T57" s="4"/>
      <c r="U57" s="4"/>
      <c r="V57" s="4"/>
      <c r="W57" s="4"/>
    </row>
    <row r="58" spans="1:23" ht="12.75" hidden="1">
      <c r="A58" s="29" t="s">
        <v>22</v>
      </c>
      <c r="B58" s="30">
        <v>231</v>
      </c>
      <c r="C58" s="6" t="s">
        <v>23</v>
      </c>
      <c r="D58" s="5">
        <v>0</v>
      </c>
      <c r="E58" s="5"/>
      <c r="F58" s="5">
        <f>D58+E58</f>
        <v>0</v>
      </c>
      <c r="G58" s="5"/>
      <c r="H58" s="22"/>
      <c r="I58" s="22"/>
      <c r="J58" s="22"/>
      <c r="K58" s="22"/>
      <c r="L58" s="22"/>
      <c r="M58" s="22"/>
      <c r="N58" s="5">
        <f>K58+L58</f>
        <v>0</v>
      </c>
      <c r="O58" s="5">
        <f>L58+M58</f>
        <v>0</v>
      </c>
      <c r="P58" s="5">
        <v>0</v>
      </c>
      <c r="Q58" s="14">
        <f>SUM(R58:W58)</f>
        <v>0</v>
      </c>
      <c r="R58" s="4"/>
      <c r="S58" s="4"/>
      <c r="T58" s="4"/>
      <c r="U58" s="4"/>
      <c r="V58" s="4"/>
      <c r="W58" s="4"/>
    </row>
    <row r="59" spans="1:23" ht="12.75">
      <c r="A59" s="29" t="s">
        <v>22</v>
      </c>
      <c r="B59" s="30">
        <v>290</v>
      </c>
      <c r="C59" s="6" t="s">
        <v>24</v>
      </c>
      <c r="D59" s="5">
        <v>5</v>
      </c>
      <c r="E59" s="5">
        <v>0</v>
      </c>
      <c r="F59" s="5">
        <v>10</v>
      </c>
      <c r="G59" s="5">
        <v>0</v>
      </c>
      <c r="H59" s="4"/>
      <c r="I59" s="4"/>
      <c r="J59" s="4"/>
      <c r="K59" s="4"/>
      <c r="L59" s="4"/>
      <c r="M59" s="4"/>
      <c r="N59" s="5">
        <v>10</v>
      </c>
      <c r="O59" s="5">
        <v>10</v>
      </c>
      <c r="P59" s="5" t="e">
        <f>#REF!/O59*100</f>
        <v>#REF!</v>
      </c>
      <c r="Q59" s="14">
        <f>SUM(R59:W59)</f>
        <v>10</v>
      </c>
      <c r="R59" s="31"/>
      <c r="S59" s="4">
        <v>10</v>
      </c>
      <c r="T59" s="4"/>
      <c r="U59" s="4"/>
      <c r="V59" s="4"/>
      <c r="W59" s="4"/>
    </row>
    <row r="60" spans="1:23" ht="12.75">
      <c r="A60" s="29" t="s">
        <v>84</v>
      </c>
      <c r="B60" s="30">
        <v>290</v>
      </c>
      <c r="C60" s="6" t="s">
        <v>25</v>
      </c>
      <c r="D60" s="5">
        <v>0</v>
      </c>
      <c r="E60" s="5"/>
      <c r="F60" s="5">
        <v>4</v>
      </c>
      <c r="G60" s="5">
        <v>0</v>
      </c>
      <c r="H60" s="4"/>
      <c r="I60" s="4">
        <v>0</v>
      </c>
      <c r="J60" s="4"/>
      <c r="K60" s="4"/>
      <c r="L60" s="4"/>
      <c r="M60" s="4"/>
      <c r="N60" s="5">
        <v>57</v>
      </c>
      <c r="O60" s="5">
        <v>7</v>
      </c>
      <c r="P60" s="5">
        <v>0</v>
      </c>
      <c r="Q60" s="14">
        <f>SUM(R60:W60)</f>
        <v>7</v>
      </c>
      <c r="R60" s="31"/>
      <c r="S60" s="4">
        <v>7</v>
      </c>
      <c r="T60" s="4"/>
      <c r="U60" s="4"/>
      <c r="V60" s="4"/>
      <c r="W60" s="4"/>
    </row>
    <row r="61" spans="1:23" s="18" customFormat="1" ht="12.75">
      <c r="A61" s="66" t="s">
        <v>27</v>
      </c>
      <c r="B61" s="66"/>
      <c r="C61" s="66"/>
      <c r="D61" s="15">
        <f aca="true" t="shared" si="47" ref="D61:M61">SUM(D31,D35,D54,D58,D59,D60)</f>
        <v>2968</v>
      </c>
      <c r="E61" s="15">
        <f t="shared" si="47"/>
        <v>0</v>
      </c>
      <c r="F61" s="15">
        <f t="shared" si="47"/>
        <v>3415</v>
      </c>
      <c r="G61" s="15">
        <f t="shared" si="47"/>
        <v>2546</v>
      </c>
      <c r="H61" s="15">
        <f t="shared" si="47"/>
        <v>3080</v>
      </c>
      <c r="I61" s="15">
        <f t="shared" si="47"/>
        <v>378</v>
      </c>
      <c r="J61" s="15">
        <f t="shared" si="47"/>
        <v>923</v>
      </c>
      <c r="K61" s="15">
        <f t="shared" si="47"/>
        <v>1779</v>
      </c>
      <c r="L61" s="15">
        <f t="shared" si="47"/>
        <v>0</v>
      </c>
      <c r="M61" s="15">
        <f t="shared" si="47"/>
        <v>0</v>
      </c>
      <c r="N61" s="15">
        <f aca="true" t="shared" si="48" ref="N61:W61">SUM(N31,N35,N54,N58,N59,N60,N56:N57)</f>
        <v>4304</v>
      </c>
      <c r="O61" s="15">
        <f t="shared" si="48"/>
        <v>5574</v>
      </c>
      <c r="P61" s="15" t="e">
        <f t="shared" si="48"/>
        <v>#REF!</v>
      </c>
      <c r="Q61" s="15">
        <f>SUM(Q31,Q35,Q54,Q58,Q59,Q60,Q56:Q57)</f>
        <v>4187</v>
      </c>
      <c r="R61" s="15">
        <f t="shared" si="48"/>
        <v>229</v>
      </c>
      <c r="S61" s="15">
        <f t="shared" si="48"/>
        <v>840</v>
      </c>
      <c r="T61" s="15">
        <f t="shared" si="48"/>
        <v>2135</v>
      </c>
      <c r="U61" s="15">
        <f t="shared" si="48"/>
        <v>983</v>
      </c>
      <c r="V61" s="15">
        <f t="shared" si="48"/>
        <v>0</v>
      </c>
      <c r="W61" s="15">
        <f t="shared" si="48"/>
        <v>0</v>
      </c>
    </row>
    <row r="62" spans="1:23" ht="21.75" customHeight="1">
      <c r="A62" s="6" t="s">
        <v>45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14"/>
      <c r="R62" s="4"/>
      <c r="S62" s="4"/>
      <c r="T62" s="4"/>
      <c r="U62" s="4"/>
      <c r="V62" s="4"/>
      <c r="W62" s="4"/>
    </row>
    <row r="63" spans="1:23" ht="12.75">
      <c r="A63" s="16" t="s">
        <v>21</v>
      </c>
      <c r="B63" s="9">
        <v>211</v>
      </c>
      <c r="C63" s="22" t="s">
        <v>1</v>
      </c>
      <c r="D63" s="22">
        <v>38</v>
      </c>
      <c r="E63" s="23">
        <v>0</v>
      </c>
      <c r="F63" s="22">
        <v>45</v>
      </c>
      <c r="G63" s="22">
        <v>45</v>
      </c>
      <c r="H63" s="22">
        <f>SUM(I63:M63)</f>
        <v>45</v>
      </c>
      <c r="I63" s="22"/>
      <c r="J63" s="22"/>
      <c r="K63" s="22"/>
      <c r="L63" s="22"/>
      <c r="M63" s="22">
        <v>45</v>
      </c>
      <c r="N63" s="12">
        <v>51</v>
      </c>
      <c r="O63" s="12">
        <v>60</v>
      </c>
      <c r="P63" s="23" t="e">
        <f>#REF!/O63*100</f>
        <v>#REF!</v>
      </c>
      <c r="Q63" s="14">
        <f>SUM(R63:W63)</f>
        <v>52</v>
      </c>
      <c r="R63" s="22"/>
      <c r="S63" s="22"/>
      <c r="T63" s="22"/>
      <c r="U63" s="22"/>
      <c r="V63" s="22"/>
      <c r="W63" s="22">
        <v>52</v>
      </c>
    </row>
    <row r="64" spans="1:23" ht="12.75">
      <c r="A64" s="16" t="s">
        <v>21</v>
      </c>
      <c r="B64" s="9">
        <v>213</v>
      </c>
      <c r="C64" s="22" t="s">
        <v>3</v>
      </c>
      <c r="D64" s="22">
        <v>10</v>
      </c>
      <c r="E64" s="23">
        <v>0</v>
      </c>
      <c r="F64" s="22">
        <v>12</v>
      </c>
      <c r="G64" s="22">
        <v>11</v>
      </c>
      <c r="H64" s="22">
        <f aca="true" t="shared" si="49" ref="H64:H70">SUM(I64:M64)</f>
        <v>12</v>
      </c>
      <c r="I64" s="22"/>
      <c r="J64" s="22"/>
      <c r="K64" s="22"/>
      <c r="L64" s="22"/>
      <c r="M64" s="22">
        <v>12</v>
      </c>
      <c r="N64" s="12">
        <v>16</v>
      </c>
      <c r="O64" s="12">
        <v>21</v>
      </c>
      <c r="P64" s="23" t="e">
        <f>#REF!/O64*100</f>
        <v>#REF!</v>
      </c>
      <c r="Q64" s="14">
        <f aca="true" t="shared" si="50" ref="Q64:Q69">SUM(R64:W64)</f>
        <v>18</v>
      </c>
      <c r="R64" s="22"/>
      <c r="S64" s="22"/>
      <c r="T64" s="22"/>
      <c r="U64" s="22"/>
      <c r="V64" s="22"/>
      <c r="W64" s="22">
        <v>18</v>
      </c>
    </row>
    <row r="65" spans="1:23" ht="12.75">
      <c r="A65" s="16" t="s">
        <v>21</v>
      </c>
      <c r="B65" s="9">
        <v>221</v>
      </c>
      <c r="C65" s="22" t="s">
        <v>5</v>
      </c>
      <c r="D65" s="22">
        <v>4</v>
      </c>
      <c r="E65" s="23">
        <v>0</v>
      </c>
      <c r="F65" s="22">
        <v>4</v>
      </c>
      <c r="G65" s="22">
        <v>0</v>
      </c>
      <c r="H65" s="22">
        <f t="shared" si="49"/>
        <v>0</v>
      </c>
      <c r="I65" s="22"/>
      <c r="J65" s="22"/>
      <c r="K65" s="22"/>
      <c r="L65" s="22"/>
      <c r="M65" s="22">
        <v>0</v>
      </c>
      <c r="N65" s="12">
        <v>5</v>
      </c>
      <c r="O65" s="12">
        <v>24</v>
      </c>
      <c r="P65" s="23" t="e">
        <f>#REF!/O65*100</f>
        <v>#REF!</v>
      </c>
      <c r="Q65" s="64">
        <f>SUM(R65:W65)</f>
        <v>2</v>
      </c>
      <c r="R65" s="22"/>
      <c r="S65" s="22"/>
      <c r="T65" s="22"/>
      <c r="U65" s="22"/>
      <c r="V65" s="22"/>
      <c r="W65" s="62">
        <v>2</v>
      </c>
    </row>
    <row r="66" spans="1:23" ht="12.75">
      <c r="A66" s="16" t="s">
        <v>21</v>
      </c>
      <c r="B66" s="9">
        <v>222</v>
      </c>
      <c r="C66" s="22" t="s">
        <v>6</v>
      </c>
      <c r="D66" s="22">
        <v>2</v>
      </c>
      <c r="E66" s="23">
        <v>0</v>
      </c>
      <c r="F66" s="22">
        <v>2</v>
      </c>
      <c r="G66" s="22">
        <v>0</v>
      </c>
      <c r="H66" s="22">
        <f t="shared" si="49"/>
        <v>0</v>
      </c>
      <c r="I66" s="22"/>
      <c r="J66" s="22"/>
      <c r="K66" s="22"/>
      <c r="L66" s="22"/>
      <c r="M66" s="22">
        <v>0</v>
      </c>
      <c r="N66" s="12">
        <v>0</v>
      </c>
      <c r="O66" s="12">
        <v>2</v>
      </c>
      <c r="P66" s="23" t="e">
        <f>#REF!/O66*100</f>
        <v>#REF!</v>
      </c>
      <c r="Q66" s="14">
        <f t="shared" si="50"/>
        <v>2</v>
      </c>
      <c r="R66" s="22"/>
      <c r="S66" s="22"/>
      <c r="T66" s="22"/>
      <c r="U66" s="22"/>
      <c r="V66" s="22"/>
      <c r="W66" s="22">
        <v>2</v>
      </c>
    </row>
    <row r="67" spans="1:23" ht="12.75" hidden="1">
      <c r="A67" s="16" t="s">
        <v>21</v>
      </c>
      <c r="B67" s="9">
        <v>223</v>
      </c>
      <c r="C67" s="22" t="s">
        <v>7</v>
      </c>
      <c r="D67" s="22">
        <v>2</v>
      </c>
      <c r="E67" s="23">
        <v>0</v>
      </c>
      <c r="F67" s="22">
        <v>3</v>
      </c>
      <c r="G67" s="22">
        <v>0</v>
      </c>
      <c r="H67" s="22">
        <f t="shared" si="49"/>
        <v>0</v>
      </c>
      <c r="I67" s="22"/>
      <c r="J67" s="22"/>
      <c r="K67" s="22"/>
      <c r="L67" s="22"/>
      <c r="M67" s="22">
        <v>0</v>
      </c>
      <c r="N67" s="12">
        <v>0</v>
      </c>
      <c r="O67" s="12">
        <v>0</v>
      </c>
      <c r="P67" s="23" t="e">
        <f>#REF!/O67*100</f>
        <v>#REF!</v>
      </c>
      <c r="Q67" s="14">
        <f t="shared" si="50"/>
        <v>0</v>
      </c>
      <c r="R67" s="22"/>
      <c r="S67" s="22"/>
      <c r="T67" s="22"/>
      <c r="U67" s="22"/>
      <c r="V67" s="22"/>
      <c r="W67" s="22"/>
    </row>
    <row r="68" spans="1:23" ht="12.75" hidden="1">
      <c r="A68" s="16" t="s">
        <v>21</v>
      </c>
      <c r="B68" s="9">
        <v>224</v>
      </c>
      <c r="C68" s="22" t="s">
        <v>8</v>
      </c>
      <c r="D68" s="22">
        <v>6</v>
      </c>
      <c r="E68" s="23">
        <v>0</v>
      </c>
      <c r="F68" s="22">
        <v>4</v>
      </c>
      <c r="G68" s="22">
        <v>0</v>
      </c>
      <c r="H68" s="22">
        <f t="shared" si="49"/>
        <v>0</v>
      </c>
      <c r="I68" s="22"/>
      <c r="J68" s="22"/>
      <c r="K68" s="22"/>
      <c r="L68" s="22"/>
      <c r="M68" s="22">
        <v>0</v>
      </c>
      <c r="N68" s="12">
        <v>0</v>
      </c>
      <c r="O68" s="12">
        <v>0</v>
      </c>
      <c r="P68" s="23" t="e">
        <f>#REF!/O68*100</f>
        <v>#REF!</v>
      </c>
      <c r="Q68" s="14">
        <f t="shared" si="50"/>
        <v>0</v>
      </c>
      <c r="R68" s="22"/>
      <c r="S68" s="22"/>
      <c r="T68" s="22"/>
      <c r="U68" s="22"/>
      <c r="V68" s="22"/>
      <c r="W68" s="22"/>
    </row>
    <row r="69" spans="1:23" ht="12.75" hidden="1">
      <c r="A69" s="16" t="s">
        <v>21</v>
      </c>
      <c r="B69" s="9">
        <v>226</v>
      </c>
      <c r="C69" s="22" t="s">
        <v>10</v>
      </c>
      <c r="D69" s="22">
        <v>0</v>
      </c>
      <c r="E69" s="23">
        <v>0</v>
      </c>
      <c r="F69" s="22">
        <f>D69+E69</f>
        <v>0</v>
      </c>
      <c r="G69" s="22"/>
      <c r="H69" s="22">
        <f t="shared" si="49"/>
        <v>0</v>
      </c>
      <c r="I69" s="22"/>
      <c r="J69" s="22"/>
      <c r="K69" s="22"/>
      <c r="L69" s="22"/>
      <c r="M69" s="22"/>
      <c r="N69" s="12">
        <f>K69+L69</f>
        <v>0</v>
      </c>
      <c r="O69" s="12">
        <f>L69+M69</f>
        <v>0</v>
      </c>
      <c r="P69" s="23" t="e">
        <f>#REF!/O69*100</f>
        <v>#REF!</v>
      </c>
      <c r="Q69" s="14">
        <f t="shared" si="50"/>
        <v>0</v>
      </c>
      <c r="R69" s="22"/>
      <c r="S69" s="22"/>
      <c r="T69" s="22"/>
      <c r="U69" s="22"/>
      <c r="V69" s="22"/>
      <c r="W69" s="22"/>
    </row>
    <row r="70" spans="1:23" ht="12.75">
      <c r="A70" s="16" t="s">
        <v>21</v>
      </c>
      <c r="B70" s="9">
        <v>340</v>
      </c>
      <c r="C70" s="22" t="s">
        <v>15</v>
      </c>
      <c r="D70" s="22">
        <v>2</v>
      </c>
      <c r="E70" s="23">
        <v>0</v>
      </c>
      <c r="F70" s="22">
        <v>1</v>
      </c>
      <c r="G70" s="22">
        <v>1</v>
      </c>
      <c r="H70" s="22">
        <f t="shared" si="49"/>
        <v>1</v>
      </c>
      <c r="I70" s="22"/>
      <c r="J70" s="22"/>
      <c r="K70" s="22"/>
      <c r="L70" s="22"/>
      <c r="M70" s="22">
        <v>1</v>
      </c>
      <c r="N70" s="12">
        <v>6</v>
      </c>
      <c r="O70" s="12">
        <v>10</v>
      </c>
      <c r="P70" s="23" t="e">
        <f>#REF!/O70*100</f>
        <v>#REF!</v>
      </c>
      <c r="Q70" s="64">
        <f>SUM(R70:W70)</f>
        <v>1.7</v>
      </c>
      <c r="R70" s="22"/>
      <c r="S70" s="22"/>
      <c r="T70" s="22"/>
      <c r="U70" s="22"/>
      <c r="V70" s="22"/>
      <c r="W70" s="62">
        <v>1.7</v>
      </c>
    </row>
    <row r="71" spans="1:23" ht="12.75">
      <c r="A71" s="66" t="s">
        <v>28</v>
      </c>
      <c r="B71" s="66"/>
      <c r="C71" s="66"/>
      <c r="D71" s="24">
        <f aca="true" t="shared" si="51" ref="D71:M71">SUM(D63:D70)</f>
        <v>64</v>
      </c>
      <c r="E71" s="24">
        <f t="shared" si="51"/>
        <v>0</v>
      </c>
      <c r="F71" s="24">
        <f t="shared" si="51"/>
        <v>71</v>
      </c>
      <c r="G71" s="24">
        <f t="shared" si="51"/>
        <v>57</v>
      </c>
      <c r="H71" s="24">
        <f t="shared" si="51"/>
        <v>58</v>
      </c>
      <c r="I71" s="24">
        <f t="shared" si="51"/>
        <v>0</v>
      </c>
      <c r="J71" s="24">
        <f t="shared" si="51"/>
        <v>0</v>
      </c>
      <c r="K71" s="24">
        <f t="shared" si="51"/>
        <v>0</v>
      </c>
      <c r="L71" s="24">
        <f t="shared" si="51"/>
        <v>0</v>
      </c>
      <c r="M71" s="24">
        <f t="shared" si="51"/>
        <v>58</v>
      </c>
      <c r="N71" s="24">
        <f>SUM(N63:N70)</f>
        <v>78</v>
      </c>
      <c r="O71" s="24">
        <f>SUM(O63:O70)</f>
        <v>117</v>
      </c>
      <c r="P71" s="24" t="e">
        <f aca="true" t="shared" si="52" ref="P71:U71">SUM(P63:P70)</f>
        <v>#REF!</v>
      </c>
      <c r="Q71" s="63">
        <f>SUM(Q63:Q70)</f>
        <v>75.7</v>
      </c>
      <c r="R71" s="24">
        <f t="shared" si="52"/>
        <v>0</v>
      </c>
      <c r="S71" s="24">
        <f>SUM(S63:S70)</f>
        <v>0</v>
      </c>
      <c r="T71" s="24">
        <f t="shared" si="52"/>
        <v>0</v>
      </c>
      <c r="U71" s="24">
        <f t="shared" si="52"/>
        <v>0</v>
      </c>
      <c r="V71" s="24">
        <f>SUM(V63:V70)</f>
        <v>0</v>
      </c>
      <c r="W71" s="63">
        <f>SUM(W63:W70)</f>
        <v>75.7</v>
      </c>
    </row>
    <row r="72" spans="1:23" ht="32.25" customHeight="1">
      <c r="A72" s="75" t="s">
        <v>60</v>
      </c>
      <c r="B72" s="76"/>
      <c r="C72" s="76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  <c r="O72" s="4"/>
      <c r="P72" s="5"/>
      <c r="Q72" s="14"/>
      <c r="R72" s="4"/>
      <c r="S72" s="4"/>
      <c r="T72" s="4"/>
      <c r="U72" s="4"/>
      <c r="V72" s="4"/>
      <c r="W72" s="4"/>
    </row>
    <row r="73" spans="1:23" ht="12.75" hidden="1">
      <c r="A73" s="16" t="s">
        <v>85</v>
      </c>
      <c r="B73" s="9">
        <v>226</v>
      </c>
      <c r="C73" s="32" t="s">
        <v>10</v>
      </c>
      <c r="D73" s="4"/>
      <c r="E73" s="4"/>
      <c r="F73" s="12"/>
      <c r="G73" s="33"/>
      <c r="H73" s="12"/>
      <c r="I73" s="12"/>
      <c r="J73" s="12"/>
      <c r="K73" s="12"/>
      <c r="L73" s="12"/>
      <c r="M73" s="12"/>
      <c r="N73" s="12">
        <v>0</v>
      </c>
      <c r="O73" s="12">
        <v>0</v>
      </c>
      <c r="P73" s="5"/>
      <c r="Q73" s="14">
        <f>SUM(R73:W73)</f>
        <v>0</v>
      </c>
      <c r="R73" s="34"/>
      <c r="S73" s="12"/>
      <c r="T73" s="12"/>
      <c r="U73" s="12"/>
      <c r="V73" s="12"/>
      <c r="W73" s="12"/>
    </row>
    <row r="74" spans="1:23" ht="12.75">
      <c r="A74" s="16" t="s">
        <v>85</v>
      </c>
      <c r="B74" s="9">
        <v>340</v>
      </c>
      <c r="C74" s="32" t="s">
        <v>15</v>
      </c>
      <c r="D74" s="4"/>
      <c r="E74" s="4"/>
      <c r="F74" s="12"/>
      <c r="G74" s="33"/>
      <c r="H74" s="12"/>
      <c r="I74" s="12"/>
      <c r="J74" s="12"/>
      <c r="K74" s="12"/>
      <c r="L74" s="12"/>
      <c r="M74" s="12"/>
      <c r="N74" s="12">
        <v>5</v>
      </c>
      <c r="O74" s="12">
        <v>10</v>
      </c>
      <c r="P74" s="5"/>
      <c r="Q74" s="14">
        <f>SUM(R74:W74)</f>
        <v>1</v>
      </c>
      <c r="R74" s="12">
        <v>1</v>
      </c>
      <c r="S74" s="12"/>
      <c r="T74" s="12"/>
      <c r="U74" s="12"/>
      <c r="V74" s="12"/>
      <c r="W74" s="12"/>
    </row>
    <row r="75" spans="1:23" ht="12.75">
      <c r="A75" s="16" t="s">
        <v>110</v>
      </c>
      <c r="B75" s="9">
        <v>226</v>
      </c>
      <c r="C75" s="22" t="s">
        <v>10</v>
      </c>
      <c r="D75" s="12">
        <v>21</v>
      </c>
      <c r="E75" s="12">
        <v>0</v>
      </c>
      <c r="F75" s="22">
        <v>2</v>
      </c>
      <c r="G75" s="12">
        <v>0</v>
      </c>
      <c r="H75" s="22"/>
      <c r="I75" s="22"/>
      <c r="J75" s="22"/>
      <c r="K75" s="22"/>
      <c r="L75" s="22"/>
      <c r="M75" s="22"/>
      <c r="N75" s="12">
        <v>0</v>
      </c>
      <c r="O75" s="12">
        <v>42</v>
      </c>
      <c r="P75" s="23" t="e">
        <f>#REF!/O75*100</f>
        <v>#REF!</v>
      </c>
      <c r="Q75" s="14">
        <f>SUM(R75:W75)</f>
        <v>1</v>
      </c>
      <c r="R75" s="22">
        <v>1</v>
      </c>
      <c r="S75" s="22"/>
      <c r="T75" s="22"/>
      <c r="U75" s="22"/>
      <c r="V75" s="22"/>
      <c r="W75" s="22"/>
    </row>
    <row r="76" spans="1:23" ht="12.75">
      <c r="A76" s="16" t="s">
        <v>110</v>
      </c>
      <c r="B76" s="9">
        <v>310</v>
      </c>
      <c r="C76" s="22" t="s">
        <v>14</v>
      </c>
      <c r="D76" s="12">
        <v>21</v>
      </c>
      <c r="E76" s="12">
        <v>0</v>
      </c>
      <c r="F76" s="22">
        <v>2</v>
      </c>
      <c r="G76" s="12">
        <v>0</v>
      </c>
      <c r="H76" s="22"/>
      <c r="I76" s="22"/>
      <c r="J76" s="22"/>
      <c r="K76" s="22"/>
      <c r="L76" s="22"/>
      <c r="M76" s="22"/>
      <c r="N76" s="12">
        <v>35</v>
      </c>
      <c r="O76" s="12">
        <v>33</v>
      </c>
      <c r="P76" s="23" t="e">
        <f>#REF!/O76*100</f>
        <v>#REF!</v>
      </c>
      <c r="Q76" s="14">
        <f>SUM(R76:W76)</f>
        <v>1</v>
      </c>
      <c r="R76" s="22">
        <v>1</v>
      </c>
      <c r="S76" s="22"/>
      <c r="T76" s="22"/>
      <c r="U76" s="22"/>
      <c r="V76" s="22"/>
      <c r="W76" s="22"/>
    </row>
    <row r="77" spans="1:23" ht="12.75">
      <c r="A77" s="16" t="s">
        <v>110</v>
      </c>
      <c r="B77" s="9">
        <v>340</v>
      </c>
      <c r="C77" s="22" t="s">
        <v>15</v>
      </c>
      <c r="D77" s="35">
        <v>1</v>
      </c>
      <c r="E77" s="35">
        <v>0</v>
      </c>
      <c r="F77" s="35">
        <v>2</v>
      </c>
      <c r="G77" s="36">
        <v>0</v>
      </c>
      <c r="H77" s="22"/>
      <c r="I77" s="22"/>
      <c r="J77" s="22"/>
      <c r="K77" s="22"/>
      <c r="L77" s="22"/>
      <c r="M77" s="22"/>
      <c r="N77" s="12">
        <v>11</v>
      </c>
      <c r="O77" s="12">
        <v>17</v>
      </c>
      <c r="P77" s="36"/>
      <c r="Q77" s="14">
        <f>SUM(R77:W77)</f>
        <v>1</v>
      </c>
      <c r="R77" s="22">
        <v>1</v>
      </c>
      <c r="S77" s="22"/>
      <c r="T77" s="22"/>
      <c r="U77" s="22"/>
      <c r="V77" s="22"/>
      <c r="W77" s="22"/>
    </row>
    <row r="78" spans="1:23" ht="12.75">
      <c r="A78" s="66" t="s">
        <v>59</v>
      </c>
      <c r="B78" s="66"/>
      <c r="C78" s="66"/>
      <c r="D78" s="24">
        <f>SUM(D76+D77)</f>
        <v>22</v>
      </c>
      <c r="E78" s="24">
        <f>SUM(E76+E77)</f>
        <v>0</v>
      </c>
      <c r="F78" s="24">
        <f>SUM(F76+F77)</f>
        <v>4</v>
      </c>
      <c r="G78" s="24">
        <f aca="true" t="shared" si="53" ref="G78:M78">SUM(G76)</f>
        <v>0</v>
      </c>
      <c r="H78" s="24">
        <f t="shared" si="53"/>
        <v>0</v>
      </c>
      <c r="I78" s="24">
        <f t="shared" si="53"/>
        <v>0</v>
      </c>
      <c r="J78" s="24">
        <f t="shared" si="53"/>
        <v>0</v>
      </c>
      <c r="K78" s="24">
        <f t="shared" si="53"/>
        <v>0</v>
      </c>
      <c r="L78" s="24">
        <f t="shared" si="53"/>
        <v>0</v>
      </c>
      <c r="M78" s="24">
        <f t="shared" si="53"/>
        <v>0</v>
      </c>
      <c r="N78" s="24">
        <f>SUM(N73:N77)</f>
        <v>51</v>
      </c>
      <c r="O78" s="24">
        <f>SUM(O73:O77)</f>
        <v>102</v>
      </c>
      <c r="P78" s="24" t="e">
        <f>SUM(P76)</f>
        <v>#REF!</v>
      </c>
      <c r="Q78" s="24">
        <f>SUM(Q73:Q77)</f>
        <v>4</v>
      </c>
      <c r="R78" s="24">
        <f>SUM(R73:R77)</f>
        <v>4</v>
      </c>
      <c r="S78" s="24">
        <f>SUM(S76)</f>
        <v>0</v>
      </c>
      <c r="T78" s="24">
        <f>SUM(T76)</f>
        <v>0</v>
      </c>
      <c r="U78" s="24">
        <f>SUM(U76)</f>
        <v>0</v>
      </c>
      <c r="V78" s="24">
        <f>SUM(V76)</f>
        <v>0</v>
      </c>
      <c r="W78" s="24">
        <f>SUM(W76)</f>
        <v>0</v>
      </c>
    </row>
    <row r="79" spans="1:23" ht="32.25" customHeight="1">
      <c r="A79" s="75" t="s">
        <v>111</v>
      </c>
      <c r="B79" s="76"/>
      <c r="C79" s="76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5"/>
      <c r="Q79" s="14"/>
      <c r="R79" s="4"/>
      <c r="S79" s="4"/>
      <c r="T79" s="4"/>
      <c r="U79" s="4"/>
      <c r="V79" s="4"/>
      <c r="W79" s="4"/>
    </row>
    <row r="80" spans="1:23" ht="12.75" hidden="1">
      <c r="A80" s="16" t="s">
        <v>85</v>
      </c>
      <c r="B80" s="9">
        <v>226</v>
      </c>
      <c r="C80" s="32" t="s">
        <v>10</v>
      </c>
      <c r="D80" s="4"/>
      <c r="E80" s="4"/>
      <c r="F80" s="12"/>
      <c r="G80" s="33"/>
      <c r="H80" s="12"/>
      <c r="I80" s="12"/>
      <c r="J80" s="12"/>
      <c r="K80" s="12"/>
      <c r="L80" s="12"/>
      <c r="M80" s="12"/>
      <c r="N80" s="12">
        <v>0</v>
      </c>
      <c r="O80" s="12">
        <v>0</v>
      </c>
      <c r="P80" s="5"/>
      <c r="Q80" s="14">
        <f>SUM(R80:W80)</f>
        <v>0</v>
      </c>
      <c r="R80" s="34"/>
      <c r="S80" s="12"/>
      <c r="T80" s="12"/>
      <c r="U80" s="12"/>
      <c r="V80" s="12"/>
      <c r="W80" s="12"/>
    </row>
    <row r="81" spans="1:23" ht="12.75">
      <c r="A81" s="16" t="s">
        <v>112</v>
      </c>
      <c r="B81" s="9">
        <v>211</v>
      </c>
      <c r="C81" s="32" t="s">
        <v>1</v>
      </c>
      <c r="D81" s="4"/>
      <c r="E81" s="4"/>
      <c r="F81" s="12"/>
      <c r="G81" s="33"/>
      <c r="H81" s="12"/>
      <c r="I81" s="12"/>
      <c r="J81" s="12"/>
      <c r="K81" s="12"/>
      <c r="L81" s="12"/>
      <c r="M81" s="12"/>
      <c r="N81" s="12">
        <v>45</v>
      </c>
      <c r="O81" s="12">
        <v>57</v>
      </c>
      <c r="P81" s="5"/>
      <c r="Q81" s="14">
        <f>SUM(R81:W81)</f>
        <v>45</v>
      </c>
      <c r="R81" s="34"/>
      <c r="S81" s="12"/>
      <c r="T81" s="12"/>
      <c r="U81" s="12"/>
      <c r="V81" s="12">
        <v>45</v>
      </c>
      <c r="W81" s="12"/>
    </row>
    <row r="82" spans="1:23" ht="12.75">
      <c r="A82" s="16" t="s">
        <v>112</v>
      </c>
      <c r="B82" s="9">
        <v>213</v>
      </c>
      <c r="C82" s="22" t="s">
        <v>3</v>
      </c>
      <c r="D82" s="12">
        <v>21</v>
      </c>
      <c r="E82" s="12">
        <v>0</v>
      </c>
      <c r="F82" s="22">
        <v>2</v>
      </c>
      <c r="G82" s="12">
        <v>0</v>
      </c>
      <c r="H82" s="22"/>
      <c r="I82" s="22"/>
      <c r="J82" s="22"/>
      <c r="K82" s="22"/>
      <c r="L82" s="22"/>
      <c r="M82" s="22"/>
      <c r="N82" s="12">
        <v>15</v>
      </c>
      <c r="O82" s="12">
        <v>19</v>
      </c>
      <c r="P82" s="23" t="e">
        <f>#REF!/O82*100</f>
        <v>#REF!</v>
      </c>
      <c r="Q82" s="14">
        <f>SUM(R82:W82)</f>
        <v>13</v>
      </c>
      <c r="R82" s="27"/>
      <c r="S82" s="22"/>
      <c r="T82" s="22"/>
      <c r="U82" s="22"/>
      <c r="V82" s="22">
        <v>13</v>
      </c>
      <c r="W82" s="22"/>
    </row>
    <row r="83" spans="1:23" ht="12.75">
      <c r="A83" s="16" t="s">
        <v>112</v>
      </c>
      <c r="B83" s="9">
        <v>340</v>
      </c>
      <c r="C83" s="22" t="s">
        <v>15</v>
      </c>
      <c r="D83" s="35">
        <v>1</v>
      </c>
      <c r="E83" s="35">
        <v>0</v>
      </c>
      <c r="F83" s="35">
        <v>2</v>
      </c>
      <c r="G83" s="36">
        <v>0</v>
      </c>
      <c r="H83" s="22"/>
      <c r="I83" s="22"/>
      <c r="J83" s="22"/>
      <c r="K83" s="22"/>
      <c r="L83" s="22"/>
      <c r="M83" s="22"/>
      <c r="N83" s="12">
        <v>3</v>
      </c>
      <c r="O83" s="12">
        <v>3</v>
      </c>
      <c r="P83" s="36"/>
      <c r="Q83" s="14">
        <f>SUM(R83:W83)</f>
        <v>3</v>
      </c>
      <c r="R83" s="27"/>
      <c r="S83" s="22"/>
      <c r="T83" s="22"/>
      <c r="U83" s="22"/>
      <c r="V83" s="22">
        <v>3</v>
      </c>
      <c r="W83" s="22"/>
    </row>
    <row r="84" spans="1:23" s="18" customFormat="1" ht="12.75">
      <c r="A84" s="26" t="s">
        <v>115</v>
      </c>
      <c r="B84" s="78" t="s">
        <v>118</v>
      </c>
      <c r="C84" s="79"/>
      <c r="D84" s="56">
        <v>1</v>
      </c>
      <c r="E84" s="56">
        <v>0</v>
      </c>
      <c r="F84" s="56">
        <v>2</v>
      </c>
      <c r="G84" s="36">
        <v>0</v>
      </c>
      <c r="H84" s="20"/>
      <c r="I84" s="20"/>
      <c r="J84" s="20"/>
      <c r="K84" s="20"/>
      <c r="L84" s="20"/>
      <c r="M84" s="20"/>
      <c r="N84" s="38">
        <f>SUM(N86:N87)</f>
        <v>0</v>
      </c>
      <c r="O84" s="38">
        <f>SUM(O85:O87)</f>
        <v>1297</v>
      </c>
      <c r="P84" s="38">
        <f>SUM(P86:P87)</f>
        <v>0</v>
      </c>
      <c r="Q84" s="24">
        <f aca="true" t="shared" si="54" ref="Q84:W84">SUM(Q85:Q87)</f>
        <v>40</v>
      </c>
      <c r="R84" s="38">
        <f t="shared" si="54"/>
        <v>40</v>
      </c>
      <c r="S84" s="38">
        <f t="shared" si="54"/>
        <v>0</v>
      </c>
      <c r="T84" s="38">
        <f t="shared" si="54"/>
        <v>0</v>
      </c>
      <c r="U84" s="38">
        <f t="shared" si="54"/>
        <v>0</v>
      </c>
      <c r="V84" s="38">
        <f t="shared" si="54"/>
        <v>0</v>
      </c>
      <c r="W84" s="38">
        <f t="shared" si="54"/>
        <v>0</v>
      </c>
    </row>
    <row r="85" spans="1:23" ht="12.75">
      <c r="A85" s="16" t="s">
        <v>115</v>
      </c>
      <c r="B85" s="9">
        <v>251</v>
      </c>
      <c r="C85" s="22" t="s">
        <v>116</v>
      </c>
      <c r="D85" s="35">
        <v>1</v>
      </c>
      <c r="E85" s="35">
        <v>0</v>
      </c>
      <c r="F85" s="35">
        <v>2</v>
      </c>
      <c r="G85" s="36">
        <v>0</v>
      </c>
      <c r="H85" s="22"/>
      <c r="I85" s="22"/>
      <c r="J85" s="22"/>
      <c r="K85" s="22"/>
      <c r="L85" s="22"/>
      <c r="M85" s="22"/>
      <c r="N85" s="12">
        <v>0</v>
      </c>
      <c r="O85" s="12">
        <v>0</v>
      </c>
      <c r="P85" s="36"/>
      <c r="Q85" s="14">
        <f>SUM(R85:W85)</f>
        <v>0</v>
      </c>
      <c r="R85" s="22">
        <v>0</v>
      </c>
      <c r="S85" s="22"/>
      <c r="T85" s="22"/>
      <c r="U85" s="22">
        <v>0</v>
      </c>
      <c r="V85" s="22"/>
      <c r="W85" s="22"/>
    </row>
    <row r="86" spans="1:23" ht="12.75">
      <c r="A86" s="16" t="s">
        <v>115</v>
      </c>
      <c r="B86" s="9">
        <v>226</v>
      </c>
      <c r="C86" s="22" t="s">
        <v>116</v>
      </c>
      <c r="D86" s="35">
        <v>1</v>
      </c>
      <c r="E86" s="35">
        <v>0</v>
      </c>
      <c r="F86" s="35">
        <v>2</v>
      </c>
      <c r="G86" s="36">
        <v>0</v>
      </c>
      <c r="H86" s="22"/>
      <c r="I86" s="22"/>
      <c r="J86" s="22"/>
      <c r="K86" s="22"/>
      <c r="L86" s="22"/>
      <c r="M86" s="22"/>
      <c r="N86" s="12">
        <v>0</v>
      </c>
      <c r="O86" s="12">
        <v>176</v>
      </c>
      <c r="P86" s="36"/>
      <c r="Q86" s="14">
        <f>SUM(R86:W86)</f>
        <v>40</v>
      </c>
      <c r="R86" s="22">
        <v>40</v>
      </c>
      <c r="S86" s="22"/>
      <c r="T86" s="22"/>
      <c r="U86" s="22"/>
      <c r="V86" s="22"/>
      <c r="W86" s="22"/>
    </row>
    <row r="87" spans="1:23" ht="12.75">
      <c r="A87" s="16" t="s">
        <v>115</v>
      </c>
      <c r="B87" s="9">
        <v>226</v>
      </c>
      <c r="C87" s="22" t="s">
        <v>117</v>
      </c>
      <c r="D87" s="35">
        <v>1</v>
      </c>
      <c r="E87" s="35">
        <v>0</v>
      </c>
      <c r="F87" s="35">
        <v>2</v>
      </c>
      <c r="G87" s="36">
        <v>0</v>
      </c>
      <c r="H87" s="22"/>
      <c r="I87" s="22"/>
      <c r="J87" s="22"/>
      <c r="K87" s="22"/>
      <c r="L87" s="22"/>
      <c r="M87" s="22"/>
      <c r="N87" s="12">
        <v>0</v>
      </c>
      <c r="O87" s="12">
        <v>1121</v>
      </c>
      <c r="P87" s="36"/>
      <c r="Q87" s="14">
        <f>SUM(R87:W87)</f>
        <v>0</v>
      </c>
      <c r="R87" s="22">
        <v>0</v>
      </c>
      <c r="S87" s="22"/>
      <c r="T87" s="22"/>
      <c r="U87" s="22"/>
      <c r="V87" s="22"/>
      <c r="W87" s="22"/>
    </row>
    <row r="88" spans="1:23" ht="12.75">
      <c r="A88" s="66" t="s">
        <v>59</v>
      </c>
      <c r="B88" s="66"/>
      <c r="C88" s="66"/>
      <c r="D88" s="24" t="e">
        <f>SUM(#REF!+D83)</f>
        <v>#REF!</v>
      </c>
      <c r="E88" s="24" t="e">
        <f>SUM(#REF!+E83)</f>
        <v>#REF!</v>
      </c>
      <c r="F88" s="24" t="e">
        <f>SUM(#REF!+F83)</f>
        <v>#REF!</v>
      </c>
      <c r="G88" s="24" t="e">
        <f>SUM(#REF!)</f>
        <v>#REF!</v>
      </c>
      <c r="H88" s="24" t="e">
        <f>SUM(#REF!)</f>
        <v>#REF!</v>
      </c>
      <c r="I88" s="24" t="e">
        <f>SUM(#REF!)</f>
        <v>#REF!</v>
      </c>
      <c r="J88" s="24" t="e">
        <f>SUM(#REF!)</f>
        <v>#REF!</v>
      </c>
      <c r="K88" s="24" t="e">
        <f>SUM(#REF!)</f>
        <v>#REF!</v>
      </c>
      <c r="L88" s="24" t="e">
        <f>SUM(#REF!)</f>
        <v>#REF!</v>
      </c>
      <c r="M88" s="24" t="e">
        <f>SUM(#REF!)</f>
        <v>#REF!</v>
      </c>
      <c r="N88" s="24">
        <f>SUM(N80:N84)</f>
        <v>63</v>
      </c>
      <c r="O88" s="24">
        <f>SUM(O80:O84)</f>
        <v>1376</v>
      </c>
      <c r="P88" s="24" t="e">
        <f>SUM(#REF!)</f>
        <v>#REF!</v>
      </c>
      <c r="Q88" s="24">
        <f>SUM(Q80:Q84)</f>
        <v>101</v>
      </c>
      <c r="R88" s="24">
        <f>SUM(R80:R84)</f>
        <v>40</v>
      </c>
      <c r="S88" s="24">
        <f>SUM(S80:S83)</f>
        <v>0</v>
      </c>
      <c r="T88" s="24">
        <f>SUM(T80:T83)</f>
        <v>0</v>
      </c>
      <c r="U88" s="24">
        <f>SUM(U80:U83)</f>
        <v>0</v>
      </c>
      <c r="V88" s="24">
        <f>SUM(V80:V83)</f>
        <v>61</v>
      </c>
      <c r="W88" s="24">
        <f>SUM(W80:W83)</f>
        <v>0</v>
      </c>
    </row>
    <row r="89" spans="1:23" ht="18.75" customHeight="1">
      <c r="A89" s="6" t="s">
        <v>46</v>
      </c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14"/>
      <c r="R89" s="4"/>
      <c r="S89" s="4"/>
      <c r="T89" s="4"/>
      <c r="U89" s="4"/>
      <c r="V89" s="4"/>
      <c r="W89" s="4"/>
    </row>
    <row r="90" spans="1:23" ht="18.75" customHeight="1" hidden="1">
      <c r="A90" s="26" t="s">
        <v>86</v>
      </c>
      <c r="B90" s="37">
        <v>225</v>
      </c>
      <c r="C90" s="12" t="s">
        <v>87</v>
      </c>
      <c r="D90" s="4"/>
      <c r="E90" s="4"/>
      <c r="F90" s="12"/>
      <c r="G90" s="12"/>
      <c r="H90" s="12"/>
      <c r="I90" s="12"/>
      <c r="J90" s="12"/>
      <c r="K90" s="12"/>
      <c r="L90" s="12"/>
      <c r="M90" s="12"/>
      <c r="N90" s="12">
        <v>0</v>
      </c>
      <c r="O90" s="12">
        <v>0</v>
      </c>
      <c r="P90" s="5"/>
      <c r="Q90" s="14"/>
      <c r="R90" s="12"/>
      <c r="S90" s="12"/>
      <c r="T90" s="12"/>
      <c r="U90" s="12"/>
      <c r="V90" s="12"/>
      <c r="W90" s="12"/>
    </row>
    <row r="91" spans="1:23" s="39" customFormat="1" ht="18.75" customHeight="1">
      <c r="A91" s="26" t="s">
        <v>51</v>
      </c>
      <c r="B91" s="71" t="s">
        <v>71</v>
      </c>
      <c r="C91" s="72"/>
      <c r="D91" s="38"/>
      <c r="E91" s="38"/>
      <c r="F91" s="38">
        <f>SUM(F92:F98)</f>
        <v>1814</v>
      </c>
      <c r="G91" s="38">
        <f aca="true" t="shared" si="55" ref="G91:M91">SUM(G92:G98)</f>
        <v>1185</v>
      </c>
      <c r="H91" s="20">
        <f>SUM(I91:M91)</f>
        <v>1814</v>
      </c>
      <c r="I91" s="38">
        <f t="shared" si="55"/>
        <v>0</v>
      </c>
      <c r="J91" s="38">
        <f t="shared" si="55"/>
        <v>10</v>
      </c>
      <c r="K91" s="38">
        <f t="shared" si="55"/>
        <v>1503</v>
      </c>
      <c r="L91" s="38">
        <f t="shared" si="55"/>
        <v>301</v>
      </c>
      <c r="M91" s="38">
        <f t="shared" si="55"/>
        <v>0</v>
      </c>
      <c r="N91" s="38">
        <f>SUM(N92:N98)</f>
        <v>471</v>
      </c>
      <c r="O91" s="38">
        <f>SUM(O92:O98)</f>
        <v>0</v>
      </c>
      <c r="P91" s="38" t="e">
        <f>SUM(P92:P98)</f>
        <v>#REF!</v>
      </c>
      <c r="Q91" s="24">
        <f>SUM(R91:W91)</f>
        <v>0</v>
      </c>
      <c r="R91" s="38">
        <f aca="true" t="shared" si="56" ref="R91:W91">SUM(R92:R98)</f>
        <v>0</v>
      </c>
      <c r="S91" s="38">
        <f>SUM(S92:S98)</f>
        <v>0</v>
      </c>
      <c r="T91" s="38">
        <f t="shared" si="56"/>
        <v>0</v>
      </c>
      <c r="U91" s="38">
        <f t="shared" si="56"/>
        <v>0</v>
      </c>
      <c r="V91" s="38">
        <f>SUM(V92:V98)</f>
        <v>0</v>
      </c>
      <c r="W91" s="38">
        <f t="shared" si="56"/>
        <v>0</v>
      </c>
    </row>
    <row r="92" spans="1:23" s="40" customFormat="1" ht="18.75" customHeight="1">
      <c r="A92" s="16" t="s">
        <v>51</v>
      </c>
      <c r="B92" s="37">
        <v>225</v>
      </c>
      <c r="C92" s="12" t="s">
        <v>53</v>
      </c>
      <c r="D92" s="12">
        <v>0</v>
      </c>
      <c r="E92" s="12"/>
      <c r="F92" s="12">
        <v>799</v>
      </c>
      <c r="G92" s="12">
        <v>645</v>
      </c>
      <c r="H92" s="22">
        <f aca="true" t="shared" si="57" ref="H92:H111">SUM(I92:M92)</f>
        <v>799</v>
      </c>
      <c r="I92" s="12"/>
      <c r="J92" s="12"/>
      <c r="K92" s="12">
        <v>498</v>
      </c>
      <c r="L92" s="12">
        <v>301</v>
      </c>
      <c r="M92" s="12"/>
      <c r="N92" s="12">
        <v>281</v>
      </c>
      <c r="O92" s="12">
        <v>0</v>
      </c>
      <c r="P92" s="23" t="e">
        <f>#REF!/O92*100</f>
        <v>#REF!</v>
      </c>
      <c r="Q92" s="14">
        <f>SUM(R92:W92)</f>
        <v>0</v>
      </c>
      <c r="R92" s="12"/>
      <c r="S92" s="12"/>
      <c r="T92" s="12"/>
      <c r="U92" s="12"/>
      <c r="V92" s="12"/>
      <c r="W92" s="12"/>
    </row>
    <row r="93" spans="1:23" s="40" customFormat="1" ht="18.75" customHeight="1" hidden="1">
      <c r="A93" s="16" t="s">
        <v>51</v>
      </c>
      <c r="B93" s="37">
        <v>226</v>
      </c>
      <c r="C93" s="12" t="s">
        <v>10</v>
      </c>
      <c r="D93" s="12"/>
      <c r="E93" s="12"/>
      <c r="F93" s="12">
        <v>0</v>
      </c>
      <c r="G93" s="12">
        <v>0</v>
      </c>
      <c r="H93" s="22">
        <f t="shared" si="57"/>
        <v>0</v>
      </c>
      <c r="I93" s="12"/>
      <c r="J93" s="12"/>
      <c r="K93" s="12"/>
      <c r="L93" s="12">
        <v>0</v>
      </c>
      <c r="M93" s="12"/>
      <c r="N93" s="12">
        <v>0</v>
      </c>
      <c r="O93" s="12">
        <v>0</v>
      </c>
      <c r="P93" s="23"/>
      <c r="Q93" s="14">
        <f aca="true" t="shared" si="58" ref="Q93:Q110">SUM(R93:W93)</f>
        <v>0</v>
      </c>
      <c r="R93" s="12"/>
      <c r="S93" s="12"/>
      <c r="T93" s="12"/>
      <c r="U93" s="12"/>
      <c r="V93" s="12"/>
      <c r="W93" s="12"/>
    </row>
    <row r="94" spans="1:23" s="40" customFormat="1" ht="18.75" customHeight="1" hidden="1">
      <c r="A94" s="16" t="s">
        <v>51</v>
      </c>
      <c r="B94" s="37">
        <v>242</v>
      </c>
      <c r="C94" s="12" t="s">
        <v>54</v>
      </c>
      <c r="D94" s="12">
        <v>0</v>
      </c>
      <c r="E94" s="12"/>
      <c r="F94" s="12">
        <v>10</v>
      </c>
      <c r="G94" s="12">
        <v>10</v>
      </c>
      <c r="H94" s="22">
        <f t="shared" si="57"/>
        <v>10</v>
      </c>
      <c r="I94" s="12"/>
      <c r="J94" s="12">
        <v>10</v>
      </c>
      <c r="K94" s="12"/>
      <c r="L94" s="12"/>
      <c r="M94" s="12"/>
      <c r="N94" s="12">
        <v>0</v>
      </c>
      <c r="O94" s="12">
        <v>0</v>
      </c>
      <c r="P94" s="23">
        <v>0</v>
      </c>
      <c r="Q94" s="14">
        <f t="shared" si="58"/>
        <v>0</v>
      </c>
      <c r="R94" s="12"/>
      <c r="S94" s="12"/>
      <c r="T94" s="12"/>
      <c r="U94" s="12"/>
      <c r="V94" s="12"/>
      <c r="W94" s="12"/>
    </row>
    <row r="95" spans="1:23" s="40" customFormat="1" ht="18.75" customHeight="1" hidden="1">
      <c r="A95" s="16" t="s">
        <v>51</v>
      </c>
      <c r="B95" s="37">
        <v>242</v>
      </c>
      <c r="C95" s="12" t="s">
        <v>55</v>
      </c>
      <c r="D95" s="12">
        <v>0</v>
      </c>
      <c r="E95" s="12"/>
      <c r="F95" s="12">
        <v>1005</v>
      </c>
      <c r="G95" s="12">
        <v>530</v>
      </c>
      <c r="H95" s="22">
        <f t="shared" si="57"/>
        <v>1005</v>
      </c>
      <c r="I95" s="12"/>
      <c r="J95" s="12"/>
      <c r="K95" s="12">
        <v>1005</v>
      </c>
      <c r="L95" s="12"/>
      <c r="M95" s="12"/>
      <c r="N95" s="12">
        <v>0</v>
      </c>
      <c r="O95" s="12">
        <v>0</v>
      </c>
      <c r="P95" s="23" t="e">
        <f>#REF!/O95*100</f>
        <v>#REF!</v>
      </c>
      <c r="Q95" s="14">
        <f t="shared" si="58"/>
        <v>0</v>
      </c>
      <c r="R95" s="12"/>
      <c r="S95" s="12"/>
      <c r="T95" s="12"/>
      <c r="U95" s="12"/>
      <c r="V95" s="12"/>
      <c r="W95" s="12"/>
    </row>
    <row r="96" spans="1:23" s="40" customFormat="1" ht="18.75" customHeight="1" hidden="1">
      <c r="A96" s="16" t="s">
        <v>51</v>
      </c>
      <c r="B96" s="37">
        <v>310</v>
      </c>
      <c r="C96" s="12" t="s">
        <v>14</v>
      </c>
      <c r="D96" s="12"/>
      <c r="E96" s="12"/>
      <c r="F96" s="12">
        <v>0</v>
      </c>
      <c r="G96" s="12">
        <v>0</v>
      </c>
      <c r="H96" s="22">
        <f t="shared" si="57"/>
        <v>0</v>
      </c>
      <c r="I96" s="12"/>
      <c r="J96" s="12"/>
      <c r="K96" s="12"/>
      <c r="L96" s="12">
        <v>0</v>
      </c>
      <c r="M96" s="12"/>
      <c r="N96" s="12">
        <v>0</v>
      </c>
      <c r="O96" s="12">
        <v>0</v>
      </c>
      <c r="P96" s="23"/>
      <c r="Q96" s="14">
        <f t="shared" si="58"/>
        <v>0</v>
      </c>
      <c r="R96" s="12"/>
      <c r="S96" s="12"/>
      <c r="T96" s="12"/>
      <c r="U96" s="12"/>
      <c r="V96" s="12"/>
      <c r="W96" s="12"/>
    </row>
    <row r="97" spans="1:23" s="40" customFormat="1" ht="18.75" customHeight="1">
      <c r="A97" s="16" t="s">
        <v>51</v>
      </c>
      <c r="B97" s="37">
        <v>225</v>
      </c>
      <c r="C97" s="12" t="s">
        <v>88</v>
      </c>
      <c r="D97" s="12"/>
      <c r="E97" s="12"/>
      <c r="F97" s="12">
        <v>0</v>
      </c>
      <c r="G97" s="12">
        <v>0</v>
      </c>
      <c r="H97" s="22">
        <f>SUM(I97:M97)</f>
        <v>0</v>
      </c>
      <c r="I97" s="12"/>
      <c r="J97" s="12"/>
      <c r="K97" s="12"/>
      <c r="L97" s="12"/>
      <c r="M97" s="12"/>
      <c r="N97" s="12">
        <v>150</v>
      </c>
      <c r="O97" s="12">
        <v>0</v>
      </c>
      <c r="P97" s="23"/>
      <c r="Q97" s="14">
        <f>SUM(R97:W97)</f>
        <v>0</v>
      </c>
      <c r="R97" s="12"/>
      <c r="S97" s="12"/>
      <c r="T97" s="12"/>
      <c r="U97" s="12"/>
      <c r="V97" s="12"/>
      <c r="W97" s="12"/>
    </row>
    <row r="98" spans="1:23" s="40" customFormat="1" ht="18.75" customHeight="1">
      <c r="A98" s="16" t="s">
        <v>51</v>
      </c>
      <c r="B98" s="37">
        <v>340</v>
      </c>
      <c r="C98" s="12" t="s">
        <v>88</v>
      </c>
      <c r="D98" s="12"/>
      <c r="E98" s="12"/>
      <c r="F98" s="12">
        <v>0</v>
      </c>
      <c r="G98" s="12">
        <v>0</v>
      </c>
      <c r="H98" s="22">
        <f t="shared" si="57"/>
        <v>0</v>
      </c>
      <c r="I98" s="12"/>
      <c r="J98" s="12"/>
      <c r="K98" s="12"/>
      <c r="L98" s="12"/>
      <c r="M98" s="12"/>
      <c r="N98" s="12">
        <v>40</v>
      </c>
      <c r="O98" s="12">
        <v>0</v>
      </c>
      <c r="P98" s="23"/>
      <c r="Q98" s="14">
        <f t="shared" si="58"/>
        <v>0</v>
      </c>
      <c r="R98" s="12"/>
      <c r="S98" s="12"/>
      <c r="T98" s="12"/>
      <c r="U98" s="12"/>
      <c r="V98" s="12"/>
      <c r="W98" s="12"/>
    </row>
    <row r="99" spans="1:23" s="39" customFormat="1" ht="18.75" customHeight="1">
      <c r="A99" s="26" t="s">
        <v>31</v>
      </c>
      <c r="B99" s="71" t="s">
        <v>73</v>
      </c>
      <c r="C99" s="72"/>
      <c r="D99" s="38"/>
      <c r="E99" s="38"/>
      <c r="F99" s="38">
        <f>SUM(F100:F109)</f>
        <v>150</v>
      </c>
      <c r="G99" s="38">
        <f aca="true" t="shared" si="59" ref="G99:M99">SUM(G100:G109)</f>
        <v>85</v>
      </c>
      <c r="H99" s="20">
        <f t="shared" si="57"/>
        <v>150</v>
      </c>
      <c r="I99" s="38">
        <f t="shared" si="59"/>
        <v>96</v>
      </c>
      <c r="J99" s="38">
        <f t="shared" si="59"/>
        <v>54</v>
      </c>
      <c r="K99" s="38">
        <f t="shared" si="59"/>
        <v>0</v>
      </c>
      <c r="L99" s="38">
        <f t="shared" si="59"/>
        <v>0</v>
      </c>
      <c r="M99" s="38">
        <f t="shared" si="59"/>
        <v>0</v>
      </c>
      <c r="N99" s="38">
        <f>SUM(N100:N111)</f>
        <v>765</v>
      </c>
      <c r="O99" s="38">
        <f>SUM(O100:O111)</f>
        <v>6405</v>
      </c>
      <c r="P99" s="38" t="e">
        <f>SUM(P100:P109)</f>
        <v>#REF!</v>
      </c>
      <c r="Q99" s="24">
        <f>SUM(R99:W99)</f>
        <v>437</v>
      </c>
      <c r="R99" s="38">
        <f>SUM(R100:R111)</f>
        <v>204</v>
      </c>
      <c r="S99" s="38">
        <f>SUM(S100:S111)</f>
        <v>140</v>
      </c>
      <c r="T99" s="38">
        <f>SUM(T100:T111)</f>
        <v>0</v>
      </c>
      <c r="U99" s="38">
        <f>SUM(U100:U111)</f>
        <v>93</v>
      </c>
      <c r="V99" s="38">
        <f>SUM(V100:V109)</f>
        <v>0</v>
      </c>
      <c r="W99" s="38">
        <f>SUM(W100:W109)</f>
        <v>0</v>
      </c>
    </row>
    <row r="100" spans="1:23" s="40" customFormat="1" ht="19.5" customHeight="1" hidden="1">
      <c r="A100" s="16" t="s">
        <v>31</v>
      </c>
      <c r="B100" s="37">
        <v>310</v>
      </c>
      <c r="C100" s="12" t="s">
        <v>74</v>
      </c>
      <c r="D100" s="12"/>
      <c r="E100" s="12"/>
      <c r="F100" s="12">
        <v>0</v>
      </c>
      <c r="G100" s="12">
        <v>0</v>
      </c>
      <c r="H100" s="22">
        <f t="shared" si="57"/>
        <v>0</v>
      </c>
      <c r="I100" s="12"/>
      <c r="J100" s="12"/>
      <c r="K100" s="12"/>
      <c r="L100" s="12"/>
      <c r="M100" s="12"/>
      <c r="N100" s="12">
        <v>0</v>
      </c>
      <c r="O100" s="12">
        <v>0</v>
      </c>
      <c r="P100" s="23"/>
      <c r="Q100" s="14">
        <f t="shared" si="58"/>
        <v>0</v>
      </c>
      <c r="R100" s="12"/>
      <c r="S100" s="12"/>
      <c r="T100" s="12"/>
      <c r="U100" s="12"/>
      <c r="V100" s="12"/>
      <c r="W100" s="12"/>
    </row>
    <row r="101" spans="1:23" s="40" customFormat="1" ht="19.5" customHeight="1" hidden="1">
      <c r="A101" s="16" t="s">
        <v>31</v>
      </c>
      <c r="B101" s="37">
        <v>310</v>
      </c>
      <c r="C101" s="12" t="s">
        <v>75</v>
      </c>
      <c r="D101" s="12"/>
      <c r="E101" s="12"/>
      <c r="F101" s="12">
        <v>0</v>
      </c>
      <c r="G101" s="12">
        <v>0</v>
      </c>
      <c r="H101" s="22">
        <f t="shared" si="57"/>
        <v>0</v>
      </c>
      <c r="I101" s="12"/>
      <c r="J101" s="12"/>
      <c r="K101" s="12"/>
      <c r="L101" s="12">
        <v>0</v>
      </c>
      <c r="M101" s="12"/>
      <c r="N101" s="12">
        <v>0</v>
      </c>
      <c r="O101" s="12">
        <v>0</v>
      </c>
      <c r="P101" s="23"/>
      <c r="Q101" s="14">
        <f t="shared" si="58"/>
        <v>0</v>
      </c>
      <c r="R101" s="12"/>
      <c r="S101" s="12"/>
      <c r="T101" s="12"/>
      <c r="U101" s="12"/>
      <c r="V101" s="12"/>
      <c r="W101" s="12"/>
    </row>
    <row r="102" spans="1:23" ht="17.25" customHeight="1">
      <c r="A102" s="16" t="s">
        <v>31</v>
      </c>
      <c r="B102" s="9">
        <v>223</v>
      </c>
      <c r="C102" s="22" t="s">
        <v>49</v>
      </c>
      <c r="D102" s="23">
        <v>68</v>
      </c>
      <c r="E102" s="23">
        <v>0</v>
      </c>
      <c r="F102" s="22">
        <v>17</v>
      </c>
      <c r="G102" s="23">
        <v>0</v>
      </c>
      <c r="H102" s="22">
        <f t="shared" si="57"/>
        <v>17</v>
      </c>
      <c r="I102" s="27">
        <v>11</v>
      </c>
      <c r="J102" s="27">
        <v>6</v>
      </c>
      <c r="K102" s="22"/>
      <c r="L102" s="22">
        <v>0</v>
      </c>
      <c r="M102" s="22"/>
      <c r="N102" s="12">
        <v>23</v>
      </c>
      <c r="O102" s="12">
        <v>158</v>
      </c>
      <c r="P102" s="23" t="e">
        <f>#REF!/O102*100</f>
        <v>#REF!</v>
      </c>
      <c r="Q102" s="14">
        <f>SUM(R102:W102)</f>
        <v>140</v>
      </c>
      <c r="R102" s="22"/>
      <c r="S102" s="22">
        <v>140</v>
      </c>
      <c r="T102" s="22"/>
      <c r="U102" s="22"/>
      <c r="V102" s="22"/>
      <c r="W102" s="22"/>
    </row>
    <row r="103" spans="1:23" ht="17.25" customHeight="1">
      <c r="A103" s="16" t="s">
        <v>31</v>
      </c>
      <c r="B103" s="9">
        <v>225</v>
      </c>
      <c r="C103" s="22" t="s">
        <v>49</v>
      </c>
      <c r="D103" s="23"/>
      <c r="E103" s="23"/>
      <c r="F103" s="22">
        <v>119</v>
      </c>
      <c r="G103" s="23">
        <v>71</v>
      </c>
      <c r="H103" s="22">
        <f t="shared" si="57"/>
        <v>119</v>
      </c>
      <c r="I103" s="22">
        <v>71</v>
      </c>
      <c r="J103" s="27">
        <v>48</v>
      </c>
      <c r="K103" s="22"/>
      <c r="L103" s="22"/>
      <c r="M103" s="22"/>
      <c r="N103" s="12">
        <v>0</v>
      </c>
      <c r="O103" s="12">
        <v>202</v>
      </c>
      <c r="P103" s="23"/>
      <c r="Q103" s="14">
        <f>SUM(R103:W103)</f>
        <v>15</v>
      </c>
      <c r="R103" s="22">
        <v>15</v>
      </c>
      <c r="S103" s="22"/>
      <c r="T103" s="22"/>
      <c r="U103" s="22"/>
      <c r="V103" s="22"/>
      <c r="W103" s="22"/>
    </row>
    <row r="104" spans="1:23" ht="17.25" customHeight="1">
      <c r="A104" s="16" t="s">
        <v>31</v>
      </c>
      <c r="B104" s="9">
        <v>340</v>
      </c>
      <c r="C104" s="22" t="s">
        <v>49</v>
      </c>
      <c r="D104" s="23">
        <v>0</v>
      </c>
      <c r="E104" s="23">
        <v>0</v>
      </c>
      <c r="F104" s="22">
        <v>0</v>
      </c>
      <c r="G104" s="23"/>
      <c r="H104" s="22">
        <f t="shared" si="57"/>
        <v>0</v>
      </c>
      <c r="I104" s="22"/>
      <c r="J104" s="22"/>
      <c r="K104" s="22"/>
      <c r="L104" s="22"/>
      <c r="M104" s="22"/>
      <c r="N104" s="12">
        <v>15</v>
      </c>
      <c r="O104" s="12">
        <v>0</v>
      </c>
      <c r="P104" s="23" t="e">
        <f>#REF!/O104*100</f>
        <v>#REF!</v>
      </c>
      <c r="Q104" s="14">
        <f t="shared" si="58"/>
        <v>0</v>
      </c>
      <c r="R104" s="22"/>
      <c r="S104" s="22"/>
      <c r="T104" s="22"/>
      <c r="U104" s="22"/>
      <c r="V104" s="22"/>
      <c r="W104" s="22"/>
    </row>
    <row r="105" spans="1:23" ht="17.25" customHeight="1">
      <c r="A105" s="16" t="s">
        <v>31</v>
      </c>
      <c r="B105" s="9">
        <v>225</v>
      </c>
      <c r="C105" s="22" t="s">
        <v>50</v>
      </c>
      <c r="D105" s="23">
        <v>10</v>
      </c>
      <c r="E105" s="23">
        <v>0</v>
      </c>
      <c r="F105" s="22">
        <v>0</v>
      </c>
      <c r="G105" s="23">
        <v>0</v>
      </c>
      <c r="H105" s="22">
        <f t="shared" si="57"/>
        <v>0</v>
      </c>
      <c r="I105" s="22">
        <v>0</v>
      </c>
      <c r="J105" s="22"/>
      <c r="K105" s="22"/>
      <c r="L105" s="22"/>
      <c r="M105" s="22"/>
      <c r="N105" s="12">
        <v>330</v>
      </c>
      <c r="O105" s="12">
        <v>1788</v>
      </c>
      <c r="P105" s="23" t="e">
        <f>#REF!/O105*100</f>
        <v>#REF!</v>
      </c>
      <c r="Q105" s="14">
        <f t="shared" si="58"/>
        <v>167</v>
      </c>
      <c r="R105" s="22">
        <v>113</v>
      </c>
      <c r="S105" s="22"/>
      <c r="T105" s="22"/>
      <c r="U105" s="22">
        <v>54</v>
      </c>
      <c r="V105" s="22"/>
      <c r="W105" s="22"/>
    </row>
    <row r="106" spans="1:23" ht="17.25" customHeight="1" hidden="1">
      <c r="A106" s="16" t="s">
        <v>31</v>
      </c>
      <c r="B106" s="9">
        <v>310</v>
      </c>
      <c r="C106" s="22" t="s">
        <v>50</v>
      </c>
      <c r="D106" s="23"/>
      <c r="E106" s="23"/>
      <c r="F106" s="22">
        <v>0</v>
      </c>
      <c r="G106" s="23">
        <v>0</v>
      </c>
      <c r="H106" s="22">
        <f t="shared" si="57"/>
        <v>0</v>
      </c>
      <c r="I106" s="22">
        <v>0</v>
      </c>
      <c r="J106" s="22"/>
      <c r="K106" s="22"/>
      <c r="L106" s="22">
        <v>0</v>
      </c>
      <c r="M106" s="22"/>
      <c r="N106" s="12">
        <v>0</v>
      </c>
      <c r="O106" s="12">
        <v>0</v>
      </c>
      <c r="P106" s="23"/>
      <c r="Q106" s="14">
        <f t="shared" si="58"/>
        <v>0</v>
      </c>
      <c r="R106" s="22"/>
      <c r="S106" s="22"/>
      <c r="T106" s="22"/>
      <c r="U106" s="22"/>
      <c r="V106" s="22"/>
      <c r="W106" s="22"/>
    </row>
    <row r="107" spans="1:23" ht="17.25" customHeight="1" hidden="1">
      <c r="A107" s="16" t="s">
        <v>31</v>
      </c>
      <c r="B107" s="9">
        <v>340</v>
      </c>
      <c r="C107" s="22" t="s">
        <v>50</v>
      </c>
      <c r="D107" s="23"/>
      <c r="E107" s="23"/>
      <c r="F107" s="22">
        <v>0</v>
      </c>
      <c r="G107" s="23">
        <v>0</v>
      </c>
      <c r="H107" s="22">
        <f t="shared" si="57"/>
        <v>0</v>
      </c>
      <c r="I107" s="22">
        <v>0</v>
      </c>
      <c r="J107" s="22"/>
      <c r="K107" s="22"/>
      <c r="L107" s="22"/>
      <c r="M107" s="22"/>
      <c r="N107" s="12">
        <v>0</v>
      </c>
      <c r="O107" s="12">
        <v>0</v>
      </c>
      <c r="P107" s="23"/>
      <c r="Q107" s="14">
        <f t="shared" si="58"/>
        <v>0</v>
      </c>
      <c r="R107" s="22"/>
      <c r="S107" s="22"/>
      <c r="T107" s="22"/>
      <c r="U107" s="22"/>
      <c r="V107" s="22"/>
      <c r="W107" s="22"/>
    </row>
    <row r="108" spans="1:23" ht="17.25" customHeight="1">
      <c r="A108" s="16" t="s">
        <v>31</v>
      </c>
      <c r="B108" s="9">
        <v>225</v>
      </c>
      <c r="C108" s="22" t="s">
        <v>72</v>
      </c>
      <c r="D108" s="23"/>
      <c r="E108" s="23"/>
      <c r="F108" s="22">
        <v>0</v>
      </c>
      <c r="G108" s="23">
        <v>0</v>
      </c>
      <c r="H108" s="22">
        <f t="shared" si="57"/>
        <v>0</v>
      </c>
      <c r="I108" s="22">
        <v>0</v>
      </c>
      <c r="J108" s="22"/>
      <c r="K108" s="22"/>
      <c r="L108" s="22"/>
      <c r="M108" s="22"/>
      <c r="N108" s="12">
        <v>0</v>
      </c>
      <c r="O108" s="12">
        <v>25</v>
      </c>
      <c r="P108" s="23"/>
      <c r="Q108" s="14">
        <f>SUM(R108:W108)</f>
        <v>25</v>
      </c>
      <c r="R108" s="22">
        <v>16</v>
      </c>
      <c r="S108" s="27"/>
      <c r="T108" s="22"/>
      <c r="U108" s="22">
        <v>9</v>
      </c>
      <c r="V108" s="22"/>
      <c r="W108" s="22"/>
    </row>
    <row r="109" spans="1:23" ht="17.25" customHeight="1">
      <c r="A109" s="16" t="s">
        <v>31</v>
      </c>
      <c r="B109" s="9">
        <v>225</v>
      </c>
      <c r="C109" s="22" t="s">
        <v>58</v>
      </c>
      <c r="D109" s="23">
        <v>3</v>
      </c>
      <c r="E109" s="23">
        <v>0</v>
      </c>
      <c r="F109" s="22">
        <v>14</v>
      </c>
      <c r="G109" s="23">
        <v>14</v>
      </c>
      <c r="H109" s="22">
        <f t="shared" si="57"/>
        <v>14</v>
      </c>
      <c r="I109" s="22">
        <v>14</v>
      </c>
      <c r="J109" s="22"/>
      <c r="K109" s="22"/>
      <c r="L109" s="22"/>
      <c r="M109" s="22"/>
      <c r="N109" s="12">
        <v>96</v>
      </c>
      <c r="O109" s="12">
        <v>2655</v>
      </c>
      <c r="P109" s="23" t="e">
        <f>#REF!/O109*100</f>
        <v>#REF!</v>
      </c>
      <c r="Q109" s="14">
        <f t="shared" si="58"/>
        <v>30</v>
      </c>
      <c r="R109" s="22">
        <v>20</v>
      </c>
      <c r="S109" s="22"/>
      <c r="T109" s="22"/>
      <c r="U109" s="22">
        <v>10</v>
      </c>
      <c r="V109" s="22"/>
      <c r="W109" s="22"/>
    </row>
    <row r="110" spans="1:23" ht="17.25" customHeight="1">
      <c r="A110" s="16" t="s">
        <v>31</v>
      </c>
      <c r="B110" s="9">
        <v>310</v>
      </c>
      <c r="C110" s="22" t="s">
        <v>14</v>
      </c>
      <c r="D110" s="23"/>
      <c r="E110" s="23"/>
      <c r="F110" s="22">
        <v>0</v>
      </c>
      <c r="G110" s="23"/>
      <c r="H110" s="22">
        <f t="shared" si="57"/>
        <v>0</v>
      </c>
      <c r="I110" s="22"/>
      <c r="J110" s="22"/>
      <c r="K110" s="22"/>
      <c r="L110" s="22"/>
      <c r="M110" s="22"/>
      <c r="N110" s="12">
        <v>0</v>
      </c>
      <c r="O110" s="12">
        <v>1000</v>
      </c>
      <c r="P110" s="23"/>
      <c r="Q110" s="14">
        <f t="shared" si="58"/>
        <v>10</v>
      </c>
      <c r="R110" s="22"/>
      <c r="S110" s="22"/>
      <c r="T110" s="22"/>
      <c r="U110" s="22">
        <v>10</v>
      </c>
      <c r="V110" s="22"/>
      <c r="W110" s="22"/>
    </row>
    <row r="111" spans="1:23" ht="17.25" customHeight="1">
      <c r="A111" s="16" t="s">
        <v>31</v>
      </c>
      <c r="B111" s="9">
        <v>340</v>
      </c>
      <c r="C111" s="22" t="s">
        <v>15</v>
      </c>
      <c r="D111" s="23"/>
      <c r="E111" s="23"/>
      <c r="F111" s="22">
        <v>0</v>
      </c>
      <c r="G111" s="23"/>
      <c r="H111" s="22">
        <f t="shared" si="57"/>
        <v>0</v>
      </c>
      <c r="I111" s="22"/>
      <c r="J111" s="22"/>
      <c r="K111" s="22"/>
      <c r="L111" s="22"/>
      <c r="M111" s="22"/>
      <c r="N111" s="12">
        <v>301</v>
      </c>
      <c r="O111" s="12">
        <v>577</v>
      </c>
      <c r="P111" s="23"/>
      <c r="Q111" s="14">
        <f>SUM(R111:W111)</f>
        <v>50</v>
      </c>
      <c r="R111" s="22">
        <v>40</v>
      </c>
      <c r="S111" s="22"/>
      <c r="T111" s="22"/>
      <c r="U111" s="22">
        <v>10</v>
      </c>
      <c r="V111" s="22"/>
      <c r="W111" s="22"/>
    </row>
    <row r="112" spans="1:23" ht="12.75">
      <c r="A112" s="66" t="s">
        <v>30</v>
      </c>
      <c r="B112" s="66"/>
      <c r="C112" s="66"/>
      <c r="D112" s="15">
        <f>SUM(D92:D109)</f>
        <v>81</v>
      </c>
      <c r="E112" s="15">
        <f>SUM(E92:E105)</f>
        <v>0</v>
      </c>
      <c r="F112" s="15">
        <f>SUM(F91,F99)</f>
        <v>1964</v>
      </c>
      <c r="G112" s="15">
        <f aca="true" t="shared" si="60" ref="G112:M112">SUM(G91,G99)</f>
        <v>1270</v>
      </c>
      <c r="H112" s="15">
        <f t="shared" si="60"/>
        <v>1964</v>
      </c>
      <c r="I112" s="15">
        <f t="shared" si="60"/>
        <v>96</v>
      </c>
      <c r="J112" s="15">
        <f t="shared" si="60"/>
        <v>64</v>
      </c>
      <c r="K112" s="15">
        <f t="shared" si="60"/>
        <v>1503</v>
      </c>
      <c r="L112" s="15">
        <f t="shared" si="60"/>
        <v>301</v>
      </c>
      <c r="M112" s="15">
        <f t="shared" si="60"/>
        <v>0</v>
      </c>
      <c r="N112" s="15">
        <f>SUM(N91,N99,N90)</f>
        <v>1236</v>
      </c>
      <c r="O112" s="15">
        <f>SUM(O91,O99,O90)</f>
        <v>6405</v>
      </c>
      <c r="P112" s="15" t="e">
        <f aca="true" t="shared" si="61" ref="P112:W112">SUM(P91,P99)</f>
        <v>#REF!</v>
      </c>
      <c r="Q112" s="15">
        <f>SUM(Q91,Q99)</f>
        <v>437</v>
      </c>
      <c r="R112" s="15">
        <f t="shared" si="61"/>
        <v>204</v>
      </c>
      <c r="S112" s="15">
        <f>SUM(S91,S99)</f>
        <v>140</v>
      </c>
      <c r="T112" s="15">
        <f t="shared" si="61"/>
        <v>0</v>
      </c>
      <c r="U112" s="15">
        <f t="shared" si="61"/>
        <v>93</v>
      </c>
      <c r="V112" s="15">
        <f>SUM(V91,V99)</f>
        <v>0</v>
      </c>
      <c r="W112" s="15">
        <f t="shared" si="61"/>
        <v>0</v>
      </c>
    </row>
    <row r="113" spans="1:23" ht="20.25" customHeight="1">
      <c r="A113" s="74" t="s">
        <v>47</v>
      </c>
      <c r="B113" s="74"/>
      <c r="C113" s="74"/>
      <c r="D113" s="5"/>
      <c r="E113" s="6"/>
      <c r="F113" s="6"/>
      <c r="G113" s="6"/>
      <c r="H113" s="4"/>
      <c r="I113" s="4"/>
      <c r="J113" s="4"/>
      <c r="K113" s="4"/>
      <c r="L113" s="4"/>
      <c r="M113" s="4"/>
      <c r="N113" s="6"/>
      <c r="O113" s="6"/>
      <c r="P113" s="21" t="e">
        <f>#REF!/O113*100</f>
        <v>#REF!</v>
      </c>
      <c r="Q113" s="14"/>
      <c r="R113" s="4"/>
      <c r="S113" s="4"/>
      <c r="T113" s="4"/>
      <c r="U113" s="4"/>
      <c r="V113" s="4"/>
      <c r="W113" s="4"/>
    </row>
    <row r="114" spans="1:23" ht="17.25" customHeight="1">
      <c r="A114" s="41" t="s">
        <v>35</v>
      </c>
      <c r="B114" s="41" t="s">
        <v>89</v>
      </c>
      <c r="C114" s="42" t="s">
        <v>1</v>
      </c>
      <c r="D114" s="43"/>
      <c r="E114" s="43"/>
      <c r="F114" s="22"/>
      <c r="G114" s="35"/>
      <c r="H114" s="22"/>
      <c r="I114" s="22"/>
      <c r="J114" s="22"/>
      <c r="K114" s="22"/>
      <c r="L114" s="22"/>
      <c r="M114" s="22"/>
      <c r="N114" s="12">
        <v>420</v>
      </c>
      <c r="O114" s="12">
        <v>560</v>
      </c>
      <c r="P114" s="21"/>
      <c r="Q114" s="14">
        <f>SUM(R114:W114)</f>
        <v>400</v>
      </c>
      <c r="R114" s="22"/>
      <c r="S114" s="22">
        <v>100</v>
      </c>
      <c r="T114" s="22">
        <v>300</v>
      </c>
      <c r="U114" s="22"/>
      <c r="V114" s="22"/>
      <c r="W114" s="22"/>
    </row>
    <row r="115" spans="1:23" ht="17.25" customHeight="1">
      <c r="A115" s="41" t="s">
        <v>35</v>
      </c>
      <c r="B115" s="41" t="s">
        <v>91</v>
      </c>
      <c r="C115" s="42" t="s">
        <v>2</v>
      </c>
      <c r="D115" s="43"/>
      <c r="E115" s="43"/>
      <c r="F115" s="22"/>
      <c r="G115" s="35"/>
      <c r="H115" s="22"/>
      <c r="I115" s="22"/>
      <c r="J115" s="22"/>
      <c r="K115" s="22"/>
      <c r="L115" s="22"/>
      <c r="M115" s="22"/>
      <c r="N115" s="12">
        <v>0</v>
      </c>
      <c r="O115" s="12">
        <v>22</v>
      </c>
      <c r="P115" s="21"/>
      <c r="Q115" s="14">
        <f aca="true" t="shared" si="62" ref="Q115:Q123">SUM(R115:W115)</f>
        <v>2</v>
      </c>
      <c r="R115" s="22">
        <v>2</v>
      </c>
      <c r="S115" s="27"/>
      <c r="T115" s="22"/>
      <c r="U115" s="22"/>
      <c r="V115" s="22"/>
      <c r="W115" s="22"/>
    </row>
    <row r="116" spans="1:23" ht="17.25" customHeight="1">
      <c r="A116" s="41" t="s">
        <v>35</v>
      </c>
      <c r="B116" s="41" t="s">
        <v>90</v>
      </c>
      <c r="C116" s="42" t="s">
        <v>3</v>
      </c>
      <c r="D116" s="43"/>
      <c r="E116" s="43"/>
      <c r="F116" s="22"/>
      <c r="G116" s="35"/>
      <c r="H116" s="22"/>
      <c r="I116" s="22"/>
      <c r="J116" s="22"/>
      <c r="K116" s="22"/>
      <c r="L116" s="22"/>
      <c r="M116" s="22"/>
      <c r="N116" s="12">
        <v>133</v>
      </c>
      <c r="O116" s="12">
        <v>192</v>
      </c>
      <c r="P116" s="21"/>
      <c r="Q116" s="14">
        <f t="shared" si="62"/>
        <v>121</v>
      </c>
      <c r="R116" s="22"/>
      <c r="S116" s="22">
        <v>30</v>
      </c>
      <c r="T116" s="22">
        <v>91</v>
      </c>
      <c r="U116" s="22"/>
      <c r="V116" s="22"/>
      <c r="W116" s="22"/>
    </row>
    <row r="117" spans="1:23" ht="17.25" customHeight="1">
      <c r="A117" s="41" t="s">
        <v>35</v>
      </c>
      <c r="B117" s="41" t="s">
        <v>92</v>
      </c>
      <c r="C117" s="42" t="s">
        <v>6</v>
      </c>
      <c r="D117" s="43"/>
      <c r="E117" s="43"/>
      <c r="F117" s="22"/>
      <c r="G117" s="35"/>
      <c r="H117" s="22"/>
      <c r="I117" s="22"/>
      <c r="J117" s="22"/>
      <c r="K117" s="22"/>
      <c r="L117" s="22"/>
      <c r="M117" s="22"/>
      <c r="N117" s="12">
        <v>0</v>
      </c>
      <c r="O117" s="12">
        <v>6</v>
      </c>
      <c r="P117" s="21"/>
      <c r="Q117" s="14">
        <f t="shared" si="62"/>
        <v>6</v>
      </c>
      <c r="R117" s="22">
        <v>6</v>
      </c>
      <c r="S117" s="27"/>
      <c r="T117" s="22"/>
      <c r="U117" s="22"/>
      <c r="V117" s="22"/>
      <c r="W117" s="22"/>
    </row>
    <row r="118" spans="1:23" ht="17.25" customHeight="1">
      <c r="A118" s="41" t="s">
        <v>35</v>
      </c>
      <c r="B118" s="41" t="s">
        <v>93</v>
      </c>
      <c r="C118" s="42" t="s">
        <v>7</v>
      </c>
      <c r="D118" s="43"/>
      <c r="E118" s="43"/>
      <c r="F118" s="22"/>
      <c r="G118" s="35"/>
      <c r="H118" s="22"/>
      <c r="I118" s="22"/>
      <c r="J118" s="22"/>
      <c r="K118" s="22"/>
      <c r="L118" s="22"/>
      <c r="M118" s="22"/>
      <c r="N118" s="12">
        <v>53</v>
      </c>
      <c r="O118" s="12">
        <v>150</v>
      </c>
      <c r="P118" s="21"/>
      <c r="Q118" s="14">
        <f t="shared" si="62"/>
        <v>150</v>
      </c>
      <c r="R118" s="22">
        <v>30</v>
      </c>
      <c r="S118" s="22">
        <v>120</v>
      </c>
      <c r="T118" s="22"/>
      <c r="U118" s="22"/>
      <c r="V118" s="22"/>
      <c r="W118" s="22"/>
    </row>
    <row r="119" spans="1:23" ht="17.25" customHeight="1">
      <c r="A119" s="41" t="s">
        <v>35</v>
      </c>
      <c r="B119" s="41" t="s">
        <v>113</v>
      </c>
      <c r="C119" s="42" t="s">
        <v>9</v>
      </c>
      <c r="D119" s="43"/>
      <c r="E119" s="43"/>
      <c r="F119" s="22"/>
      <c r="G119" s="35"/>
      <c r="H119" s="22"/>
      <c r="I119" s="22"/>
      <c r="J119" s="22"/>
      <c r="K119" s="22"/>
      <c r="L119" s="22"/>
      <c r="M119" s="22"/>
      <c r="N119" s="12">
        <v>0</v>
      </c>
      <c r="O119" s="12">
        <v>6</v>
      </c>
      <c r="P119" s="21"/>
      <c r="Q119" s="14">
        <f>SUM(R119:W119)</f>
        <v>6</v>
      </c>
      <c r="R119" s="22">
        <v>6</v>
      </c>
      <c r="S119" s="27"/>
      <c r="T119" s="22"/>
      <c r="U119" s="22"/>
      <c r="V119" s="22"/>
      <c r="W119" s="22"/>
    </row>
    <row r="120" spans="1:23" ht="17.25" customHeight="1">
      <c r="A120" s="41" t="s">
        <v>35</v>
      </c>
      <c r="B120" s="41" t="s">
        <v>94</v>
      </c>
      <c r="C120" s="42" t="s">
        <v>10</v>
      </c>
      <c r="D120" s="43"/>
      <c r="E120" s="43"/>
      <c r="F120" s="22"/>
      <c r="G120" s="35"/>
      <c r="H120" s="22"/>
      <c r="I120" s="22"/>
      <c r="J120" s="22"/>
      <c r="K120" s="22"/>
      <c r="L120" s="22"/>
      <c r="M120" s="22"/>
      <c r="N120" s="12">
        <v>10</v>
      </c>
      <c r="O120" s="12">
        <v>51</v>
      </c>
      <c r="P120" s="21"/>
      <c r="Q120" s="14">
        <f t="shared" si="62"/>
        <v>41</v>
      </c>
      <c r="R120" s="22">
        <v>0</v>
      </c>
      <c r="S120" s="27"/>
      <c r="T120" s="22"/>
      <c r="U120" s="22">
        <v>41</v>
      </c>
      <c r="V120" s="22"/>
      <c r="W120" s="22"/>
    </row>
    <row r="121" spans="1:23" ht="17.25" customHeight="1">
      <c r="A121" s="41" t="s">
        <v>35</v>
      </c>
      <c r="B121" s="41" t="s">
        <v>34</v>
      </c>
      <c r="C121" s="42" t="s">
        <v>12</v>
      </c>
      <c r="D121" s="43"/>
      <c r="E121" s="43"/>
      <c r="F121" s="22">
        <f>D121+E121</f>
        <v>0</v>
      </c>
      <c r="G121" s="35">
        <v>0</v>
      </c>
      <c r="H121" s="22"/>
      <c r="I121" s="22"/>
      <c r="J121" s="22"/>
      <c r="K121" s="22"/>
      <c r="L121" s="22"/>
      <c r="M121" s="22"/>
      <c r="N121" s="12">
        <v>1</v>
      </c>
      <c r="O121" s="12">
        <v>48</v>
      </c>
      <c r="P121" s="21" t="e">
        <f>#REF!/O121*100</f>
        <v>#REF!</v>
      </c>
      <c r="Q121" s="14">
        <f t="shared" si="62"/>
        <v>48</v>
      </c>
      <c r="R121" s="22">
        <v>0</v>
      </c>
      <c r="S121" s="27"/>
      <c r="T121" s="22"/>
      <c r="U121" s="22">
        <v>48</v>
      </c>
      <c r="V121" s="22"/>
      <c r="W121" s="22"/>
    </row>
    <row r="122" spans="1:23" ht="17.25" customHeight="1">
      <c r="A122" s="41" t="s">
        <v>35</v>
      </c>
      <c r="B122" s="41" t="s">
        <v>95</v>
      </c>
      <c r="C122" s="42" t="s">
        <v>14</v>
      </c>
      <c r="D122" s="43"/>
      <c r="E122" s="43"/>
      <c r="F122" s="22"/>
      <c r="G122" s="35"/>
      <c r="H122" s="22"/>
      <c r="I122" s="22"/>
      <c r="J122" s="22"/>
      <c r="K122" s="22"/>
      <c r="L122" s="22"/>
      <c r="M122" s="22"/>
      <c r="N122" s="12">
        <v>0</v>
      </c>
      <c r="O122" s="12">
        <v>117</v>
      </c>
      <c r="P122" s="21"/>
      <c r="Q122" s="14">
        <f t="shared" si="62"/>
        <v>30</v>
      </c>
      <c r="R122" s="22">
        <v>30</v>
      </c>
      <c r="S122" s="27"/>
      <c r="T122" s="22"/>
      <c r="U122" s="22"/>
      <c r="V122" s="22"/>
      <c r="W122" s="22"/>
    </row>
    <row r="123" spans="1:23" ht="17.25" customHeight="1">
      <c r="A123" s="41" t="s">
        <v>35</v>
      </c>
      <c r="B123" s="41" t="s">
        <v>80</v>
      </c>
      <c r="C123" s="42" t="s">
        <v>15</v>
      </c>
      <c r="D123" s="43"/>
      <c r="E123" s="43"/>
      <c r="F123" s="22"/>
      <c r="G123" s="35"/>
      <c r="H123" s="22"/>
      <c r="I123" s="22"/>
      <c r="J123" s="22"/>
      <c r="K123" s="22"/>
      <c r="L123" s="22"/>
      <c r="M123" s="22"/>
      <c r="N123" s="12">
        <v>2</v>
      </c>
      <c r="O123" s="12">
        <v>12</v>
      </c>
      <c r="P123" s="21"/>
      <c r="Q123" s="14">
        <f t="shared" si="62"/>
        <v>10</v>
      </c>
      <c r="R123" s="22">
        <v>10</v>
      </c>
      <c r="S123" s="27"/>
      <c r="T123" s="22"/>
      <c r="U123" s="22"/>
      <c r="V123" s="22"/>
      <c r="W123" s="22"/>
    </row>
    <row r="124" spans="1:23" ht="18" customHeight="1">
      <c r="A124" s="66" t="s">
        <v>38</v>
      </c>
      <c r="B124" s="66"/>
      <c r="C124" s="66"/>
      <c r="D124" s="15">
        <f>SUM(D121)</f>
        <v>0</v>
      </c>
      <c r="E124" s="15">
        <f>SUM(E121)</f>
        <v>0</v>
      </c>
      <c r="F124" s="15">
        <f>SUM(F121)</f>
        <v>0</v>
      </c>
      <c r="G124" s="15">
        <f aca="true" t="shared" si="63" ref="G124:M124">SUM(G121)</f>
        <v>0</v>
      </c>
      <c r="H124" s="15">
        <f t="shared" si="63"/>
        <v>0</v>
      </c>
      <c r="I124" s="15">
        <f t="shared" si="63"/>
        <v>0</v>
      </c>
      <c r="J124" s="15">
        <f t="shared" si="63"/>
        <v>0</v>
      </c>
      <c r="K124" s="15">
        <f t="shared" si="63"/>
        <v>0</v>
      </c>
      <c r="L124" s="15">
        <f t="shared" si="63"/>
        <v>0</v>
      </c>
      <c r="M124" s="15">
        <f t="shared" si="63"/>
        <v>0</v>
      </c>
      <c r="N124" s="15">
        <f>SUM(N114:N123)</f>
        <v>619</v>
      </c>
      <c r="O124" s="15">
        <f>SUM(O114:O123)</f>
        <v>1164</v>
      </c>
      <c r="P124" s="15" t="e">
        <f aca="true" t="shared" si="64" ref="P124:W124">SUM(P114:P123)</f>
        <v>#REF!</v>
      </c>
      <c r="Q124" s="15">
        <f>SUM(Q114:Q123)</f>
        <v>814</v>
      </c>
      <c r="R124" s="15">
        <f t="shared" si="64"/>
        <v>84</v>
      </c>
      <c r="S124" s="15">
        <f>SUM(S114:S123)</f>
        <v>250</v>
      </c>
      <c r="T124" s="15">
        <f t="shared" si="64"/>
        <v>391</v>
      </c>
      <c r="U124" s="15">
        <f t="shared" si="64"/>
        <v>89</v>
      </c>
      <c r="V124" s="15">
        <f t="shared" si="64"/>
        <v>0</v>
      </c>
      <c r="W124" s="15">
        <f t="shared" si="64"/>
        <v>0</v>
      </c>
    </row>
    <row r="125" spans="1:23" ht="18" customHeight="1">
      <c r="A125" s="67" t="s">
        <v>76</v>
      </c>
      <c r="B125" s="68"/>
      <c r="C125" s="69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5"/>
      <c r="R125" s="5"/>
      <c r="S125" s="5"/>
      <c r="T125" s="5"/>
      <c r="U125" s="5"/>
      <c r="V125" s="5"/>
      <c r="W125" s="5"/>
    </row>
    <row r="126" spans="1:23" ht="18" customHeight="1">
      <c r="A126" s="44" t="s">
        <v>77</v>
      </c>
      <c r="B126" s="44" t="s">
        <v>34</v>
      </c>
      <c r="C126" s="45" t="s">
        <v>12</v>
      </c>
      <c r="D126" s="46"/>
      <c r="E126" s="46"/>
      <c r="F126" s="46">
        <v>5</v>
      </c>
      <c r="G126" s="46">
        <v>5</v>
      </c>
      <c r="H126" s="23">
        <f>SUM(I126:M126)</f>
        <v>5</v>
      </c>
      <c r="I126" s="46">
        <v>5</v>
      </c>
      <c r="J126" s="46"/>
      <c r="K126" s="46"/>
      <c r="L126" s="46"/>
      <c r="M126" s="46"/>
      <c r="N126" s="46">
        <v>10</v>
      </c>
      <c r="O126" s="46">
        <v>5</v>
      </c>
      <c r="P126" s="46"/>
      <c r="Q126" s="14">
        <f>SUM(R126:W126)</f>
        <v>5</v>
      </c>
      <c r="R126" s="46">
        <v>5</v>
      </c>
      <c r="S126" s="47"/>
      <c r="T126" s="46"/>
      <c r="U126" s="46"/>
      <c r="V126" s="46"/>
      <c r="W126" s="46"/>
    </row>
    <row r="127" spans="1:23" ht="18" customHeight="1">
      <c r="A127" s="44" t="s">
        <v>77</v>
      </c>
      <c r="B127" s="44" t="s">
        <v>80</v>
      </c>
      <c r="C127" s="45" t="s">
        <v>15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46">
        <v>0</v>
      </c>
      <c r="O127" s="46">
        <v>5</v>
      </c>
      <c r="P127" s="33"/>
      <c r="Q127" s="14">
        <f>SUM(R127:W127)</f>
        <v>5</v>
      </c>
      <c r="R127" s="33">
        <v>5</v>
      </c>
      <c r="S127" s="33"/>
      <c r="T127" s="33"/>
      <c r="U127" s="33"/>
      <c r="V127" s="33"/>
      <c r="W127" s="33"/>
    </row>
    <row r="128" spans="1:23" ht="18" customHeight="1">
      <c r="A128" s="48" t="s">
        <v>78</v>
      </c>
      <c r="B128" s="49"/>
      <c r="C128" s="50"/>
      <c r="D128" s="15"/>
      <c r="E128" s="15"/>
      <c r="F128" s="15">
        <f aca="true" t="shared" si="65" ref="F128:K128">SUM(F126)</f>
        <v>5</v>
      </c>
      <c r="G128" s="15">
        <f t="shared" si="65"/>
        <v>5</v>
      </c>
      <c r="H128" s="15">
        <f t="shared" si="65"/>
        <v>5</v>
      </c>
      <c r="I128" s="15">
        <f t="shared" si="65"/>
        <v>5</v>
      </c>
      <c r="J128" s="15">
        <f t="shared" si="65"/>
        <v>0</v>
      </c>
      <c r="K128" s="15">
        <f t="shared" si="65"/>
        <v>0</v>
      </c>
      <c r="L128" s="15"/>
      <c r="M128" s="15"/>
      <c r="N128" s="15">
        <f>SUM(N126:N127)</f>
        <v>10</v>
      </c>
      <c r="O128" s="15">
        <f>SUM(O126:O127)</f>
        <v>10</v>
      </c>
      <c r="P128" s="15">
        <f>SUM(P126)</f>
        <v>0</v>
      </c>
      <c r="Q128" s="15">
        <f aca="true" t="shared" si="66" ref="Q128:W128">SUM(Q126:Q127)</f>
        <v>10</v>
      </c>
      <c r="R128" s="15">
        <f t="shared" si="66"/>
        <v>10</v>
      </c>
      <c r="S128" s="15">
        <f t="shared" si="66"/>
        <v>0</v>
      </c>
      <c r="T128" s="15">
        <f t="shared" si="66"/>
        <v>0</v>
      </c>
      <c r="U128" s="15">
        <f t="shared" si="66"/>
        <v>0</v>
      </c>
      <c r="V128" s="15">
        <f t="shared" si="66"/>
        <v>0</v>
      </c>
      <c r="W128" s="15">
        <f t="shared" si="66"/>
        <v>0</v>
      </c>
    </row>
    <row r="129" spans="1:23" ht="19.5" customHeight="1">
      <c r="A129" s="6" t="s">
        <v>96</v>
      </c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14"/>
      <c r="R129" s="4"/>
      <c r="S129" s="4"/>
      <c r="T129" s="4"/>
      <c r="U129" s="4"/>
      <c r="V129" s="4"/>
      <c r="W129" s="4"/>
    </row>
    <row r="130" spans="1:23" ht="19.5" customHeight="1">
      <c r="A130" s="16" t="s">
        <v>97</v>
      </c>
      <c r="B130" s="9">
        <v>222</v>
      </c>
      <c r="C130" s="22" t="s">
        <v>6</v>
      </c>
      <c r="D130" s="23">
        <v>377</v>
      </c>
      <c r="E130" s="23">
        <v>0</v>
      </c>
      <c r="F130" s="23">
        <v>0</v>
      </c>
      <c r="G130" s="23">
        <v>0</v>
      </c>
      <c r="H130" s="23">
        <f>SUM(I130:M130)</f>
        <v>0</v>
      </c>
      <c r="I130" s="22"/>
      <c r="J130" s="22"/>
      <c r="K130" s="22"/>
      <c r="L130" s="22">
        <v>0</v>
      </c>
      <c r="M130" s="22"/>
      <c r="N130" s="46">
        <v>15</v>
      </c>
      <c r="O130" s="46">
        <v>30</v>
      </c>
      <c r="P130" s="23" t="e">
        <f>#REF!/O130*100</f>
        <v>#REF!</v>
      </c>
      <c r="Q130" s="14">
        <f>SUM(R130:W130)</f>
        <v>30</v>
      </c>
      <c r="R130" s="22"/>
      <c r="S130" s="27"/>
      <c r="T130" s="22"/>
      <c r="U130" s="22">
        <v>30</v>
      </c>
      <c r="V130" s="22"/>
      <c r="W130" s="22"/>
    </row>
    <row r="131" spans="1:23" ht="19.5" customHeight="1">
      <c r="A131" s="16" t="s">
        <v>97</v>
      </c>
      <c r="B131" s="9">
        <v>290</v>
      </c>
      <c r="C131" s="22" t="s">
        <v>12</v>
      </c>
      <c r="D131" s="23">
        <v>377</v>
      </c>
      <c r="E131" s="23">
        <v>0</v>
      </c>
      <c r="F131" s="23">
        <v>0</v>
      </c>
      <c r="G131" s="23">
        <v>0</v>
      </c>
      <c r="H131" s="23">
        <f>SUM(I131:M131)</f>
        <v>0</v>
      </c>
      <c r="I131" s="22"/>
      <c r="J131" s="22"/>
      <c r="K131" s="22"/>
      <c r="L131" s="22">
        <v>0</v>
      </c>
      <c r="M131" s="22"/>
      <c r="N131" s="46">
        <v>15</v>
      </c>
      <c r="O131" s="46">
        <v>15</v>
      </c>
      <c r="P131" s="23" t="e">
        <f>#REF!/O131*100</f>
        <v>#REF!</v>
      </c>
      <c r="Q131" s="14">
        <f>SUM(R131:W131)</f>
        <v>15</v>
      </c>
      <c r="R131" s="22"/>
      <c r="S131" s="27"/>
      <c r="T131" s="22"/>
      <c r="U131" s="22">
        <v>15</v>
      </c>
      <c r="V131" s="22"/>
      <c r="W131" s="22"/>
    </row>
    <row r="132" spans="1:23" ht="12.75">
      <c r="A132" s="66" t="s">
        <v>32</v>
      </c>
      <c r="B132" s="66"/>
      <c r="C132" s="66"/>
      <c r="D132" s="15">
        <f aca="true" t="shared" si="67" ref="D132:W132">SUM(D129:D131)</f>
        <v>754</v>
      </c>
      <c r="E132" s="15">
        <f t="shared" si="67"/>
        <v>0</v>
      </c>
      <c r="F132" s="15">
        <f t="shared" si="67"/>
        <v>0</v>
      </c>
      <c r="G132" s="15">
        <f t="shared" si="67"/>
        <v>0</v>
      </c>
      <c r="H132" s="15">
        <f t="shared" si="67"/>
        <v>0</v>
      </c>
      <c r="I132" s="15">
        <f t="shared" si="67"/>
        <v>0</v>
      </c>
      <c r="J132" s="15">
        <f t="shared" si="67"/>
        <v>0</v>
      </c>
      <c r="K132" s="15">
        <f t="shared" si="67"/>
        <v>0</v>
      </c>
      <c r="L132" s="15">
        <f t="shared" si="67"/>
        <v>0</v>
      </c>
      <c r="M132" s="15">
        <f t="shared" si="67"/>
        <v>0</v>
      </c>
      <c r="N132" s="15">
        <f>SUM(N130:N131)</f>
        <v>30</v>
      </c>
      <c r="O132" s="15">
        <f>SUM(O130:O131)</f>
        <v>45</v>
      </c>
      <c r="P132" s="15" t="e">
        <f t="shared" si="67"/>
        <v>#REF!</v>
      </c>
      <c r="Q132" s="15">
        <f>SUM(Q130:Q131)</f>
        <v>45</v>
      </c>
      <c r="R132" s="15">
        <f t="shared" si="67"/>
        <v>0</v>
      </c>
      <c r="S132" s="15">
        <f t="shared" si="67"/>
        <v>0</v>
      </c>
      <c r="T132" s="15">
        <f t="shared" si="67"/>
        <v>0</v>
      </c>
      <c r="U132" s="15">
        <f t="shared" si="67"/>
        <v>45</v>
      </c>
      <c r="V132" s="15">
        <f t="shared" si="67"/>
        <v>0</v>
      </c>
      <c r="W132" s="15">
        <f t="shared" si="67"/>
        <v>0</v>
      </c>
    </row>
    <row r="133" spans="1:23" ht="19.5" customHeight="1" hidden="1">
      <c r="A133" s="6" t="s">
        <v>48</v>
      </c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14"/>
      <c r="R133" s="4"/>
      <c r="S133" s="4"/>
      <c r="T133" s="4"/>
      <c r="U133" s="4"/>
      <c r="V133" s="4"/>
      <c r="W133" s="4"/>
    </row>
    <row r="134" spans="1:23" ht="19.5" customHeight="1" hidden="1">
      <c r="A134" s="16" t="s">
        <v>98</v>
      </c>
      <c r="B134" s="9">
        <v>251</v>
      </c>
      <c r="C134" s="22" t="s">
        <v>40</v>
      </c>
      <c r="D134" s="23">
        <v>377</v>
      </c>
      <c r="E134" s="23">
        <v>0</v>
      </c>
      <c r="F134" s="23">
        <v>431</v>
      </c>
      <c r="G134" s="23">
        <v>359</v>
      </c>
      <c r="H134" s="22">
        <f>SUM(I134:M134)</f>
        <v>431</v>
      </c>
      <c r="I134" s="27">
        <v>17</v>
      </c>
      <c r="J134" s="22"/>
      <c r="K134" s="22"/>
      <c r="L134" s="22">
        <v>414</v>
      </c>
      <c r="M134" s="22"/>
      <c r="N134" s="46">
        <v>0</v>
      </c>
      <c r="O134" s="46">
        <v>0</v>
      </c>
      <c r="P134" s="23" t="e">
        <f>#REF!/O134*100</f>
        <v>#REF!</v>
      </c>
      <c r="Q134" s="14">
        <f>SUM(R134:W134)</f>
        <v>0</v>
      </c>
      <c r="R134" s="22"/>
      <c r="S134" s="22"/>
      <c r="T134" s="22"/>
      <c r="U134" s="22"/>
      <c r="V134" s="22"/>
      <c r="W134" s="22"/>
    </row>
    <row r="135" spans="1:23" ht="12.75" hidden="1">
      <c r="A135" s="66" t="s">
        <v>32</v>
      </c>
      <c r="B135" s="66"/>
      <c r="C135" s="66"/>
      <c r="D135" s="15">
        <f>SUM(D133:D134)</f>
        <v>377</v>
      </c>
      <c r="E135" s="15">
        <f>SUM(E133:E134)</f>
        <v>0</v>
      </c>
      <c r="F135" s="15">
        <f>SUM(F133:F134)</f>
        <v>431</v>
      </c>
      <c r="G135" s="15">
        <f>SUM(G133:G134)</f>
        <v>359</v>
      </c>
      <c r="H135" s="15">
        <f aca="true" t="shared" si="68" ref="H135:M135">SUM(H133:H134)</f>
        <v>431</v>
      </c>
      <c r="I135" s="15">
        <f t="shared" si="68"/>
        <v>17</v>
      </c>
      <c r="J135" s="15">
        <f t="shared" si="68"/>
        <v>0</v>
      </c>
      <c r="K135" s="15">
        <f t="shared" si="68"/>
        <v>0</v>
      </c>
      <c r="L135" s="15">
        <f t="shared" si="68"/>
        <v>414</v>
      </c>
      <c r="M135" s="15">
        <f t="shared" si="68"/>
        <v>0</v>
      </c>
      <c r="N135" s="15">
        <f aca="true" t="shared" si="69" ref="N135:W135">SUM(N133:N134)</f>
        <v>0</v>
      </c>
      <c r="O135" s="15">
        <f t="shared" si="69"/>
        <v>0</v>
      </c>
      <c r="P135" s="15" t="e">
        <f t="shared" si="69"/>
        <v>#REF!</v>
      </c>
      <c r="Q135" s="15">
        <f t="shared" si="69"/>
        <v>0</v>
      </c>
      <c r="R135" s="15">
        <f t="shared" si="69"/>
        <v>0</v>
      </c>
      <c r="S135" s="15">
        <f t="shared" si="69"/>
        <v>0</v>
      </c>
      <c r="T135" s="15">
        <f t="shared" si="69"/>
        <v>0</v>
      </c>
      <c r="U135" s="15">
        <f t="shared" si="69"/>
        <v>0</v>
      </c>
      <c r="V135" s="15">
        <f t="shared" si="69"/>
        <v>0</v>
      </c>
      <c r="W135" s="15">
        <f t="shared" si="69"/>
        <v>0</v>
      </c>
    </row>
    <row r="136" spans="1:23" s="18" customFormat="1" ht="22.5" customHeight="1">
      <c r="A136" s="6"/>
      <c r="B136" s="30"/>
      <c r="C136" s="6" t="s">
        <v>37</v>
      </c>
      <c r="D136" s="5">
        <f>SUM(D61,D71,D112,D124,D135,D78)</f>
        <v>3512</v>
      </c>
      <c r="E136" s="5">
        <f>SUM(E61,E71,E112,E124,E135,E78)</f>
        <v>0</v>
      </c>
      <c r="F136" s="5" t="e">
        <f>SUM(F61,F71,F112,F124,F135,F78,#REF!,F128)</f>
        <v>#REF!</v>
      </c>
      <c r="G136" s="5" t="e">
        <f>SUM(G61,G71,G112,G124,G135,G78,#REF!,G128)</f>
        <v>#REF!</v>
      </c>
      <c r="H136" s="5" t="e">
        <f>SUM(H61,H71,H112,H124,H135,H78,#REF!,H128,H132)</f>
        <v>#REF!</v>
      </c>
      <c r="I136" s="5" t="e">
        <f>SUM(I61,I71,I112,I124,I135,I78,#REF!,I128)</f>
        <v>#REF!</v>
      </c>
      <c r="J136" s="5" t="e">
        <f>SUM(J61,J71,J112,J124,J135,J78,#REF!,J128)</f>
        <v>#REF!</v>
      </c>
      <c r="K136" s="5" t="e">
        <f>SUM(K61,K71,K112,K124,K135,K78,#REF!,K128)</f>
        <v>#REF!</v>
      </c>
      <c r="L136" s="5" t="e">
        <f>SUM(L61,L71,L112,L124,L135,L78,#REF!,L128)</f>
        <v>#REF!</v>
      </c>
      <c r="M136" s="5" t="e">
        <f>SUM(M61,M71,M112,M124,M135,M78,#REF!,M128)</f>
        <v>#REF!</v>
      </c>
      <c r="N136" s="5">
        <f>SUM(N61,N71,N112,N124,N135,N78,N128,N132,N88)</f>
        <v>6391</v>
      </c>
      <c r="O136" s="5">
        <f>SUM(O61,O71,O112,O124,O135,O78,O128,O132,O88)</f>
        <v>14793</v>
      </c>
      <c r="P136" s="5" t="e">
        <f>SUM(P61,P71,P112,P124,P135,P78,P128,P132,P88)</f>
        <v>#REF!</v>
      </c>
      <c r="Q136" s="5">
        <f>SUM(Q61,Q71,Q112,Q124,Q135,Q78,Q128,Q132,Q88)</f>
        <v>5673.7</v>
      </c>
      <c r="R136" s="5">
        <f aca="true" t="shared" si="70" ref="R136:W136">SUM(R61,R71,R112,R124,R135,R78,R128,R132,R88)</f>
        <v>571</v>
      </c>
      <c r="S136" s="5">
        <f>SUM(S61,S71,S112,S124,S135,S78,S128,S132,S88)</f>
        <v>1230</v>
      </c>
      <c r="T136" s="5">
        <f t="shared" si="70"/>
        <v>2526</v>
      </c>
      <c r="U136" s="5">
        <f>SUM(U61,U71,U112,U124,U135,U78,U128,U132,U88)</f>
        <v>1210</v>
      </c>
      <c r="V136" s="5">
        <f t="shared" si="70"/>
        <v>61</v>
      </c>
      <c r="W136" s="5">
        <f t="shared" si="70"/>
        <v>75.7</v>
      </c>
    </row>
    <row r="137" spans="1:23" ht="17.25" customHeight="1">
      <c r="A137" s="22"/>
      <c r="B137" s="9">
        <v>211</v>
      </c>
      <c r="C137" s="22" t="s">
        <v>1</v>
      </c>
      <c r="D137" s="23">
        <f aca="true" t="shared" si="71" ref="D137:M137">SUM(D29,D32,D37,D63)</f>
        <v>1868</v>
      </c>
      <c r="E137" s="23">
        <f t="shared" si="71"/>
        <v>0</v>
      </c>
      <c r="F137" s="23">
        <f t="shared" si="71"/>
        <v>2204</v>
      </c>
      <c r="G137" s="23">
        <f t="shared" si="71"/>
        <v>1861</v>
      </c>
      <c r="H137" s="23">
        <f t="shared" si="71"/>
        <v>2128</v>
      </c>
      <c r="I137" s="23">
        <f t="shared" si="71"/>
        <v>0</v>
      </c>
      <c r="J137" s="23">
        <f t="shared" si="71"/>
        <v>472</v>
      </c>
      <c r="K137" s="23">
        <f t="shared" si="71"/>
        <v>1611</v>
      </c>
      <c r="L137" s="23">
        <f t="shared" si="71"/>
        <v>0</v>
      </c>
      <c r="M137" s="23">
        <f t="shared" si="71"/>
        <v>45</v>
      </c>
      <c r="N137" s="46">
        <f>SUM(N10,N63,N81,N114)</f>
        <v>2657</v>
      </c>
      <c r="O137" s="46">
        <f>SUM(O10,O63,O81,O114)</f>
        <v>3502</v>
      </c>
      <c r="P137" s="46" t="e">
        <f aca="true" t="shared" si="72" ref="P137:W137">SUM(P10,P63,P81,P114)</f>
        <v>#REF!</v>
      </c>
      <c r="Q137" s="57">
        <f t="shared" si="72"/>
        <v>2676</v>
      </c>
      <c r="R137" s="46">
        <f t="shared" si="72"/>
        <v>30</v>
      </c>
      <c r="S137" s="46">
        <f t="shared" si="72"/>
        <v>599</v>
      </c>
      <c r="T137" s="46">
        <f t="shared" si="72"/>
        <v>1940</v>
      </c>
      <c r="U137" s="46">
        <f t="shared" si="72"/>
        <v>10</v>
      </c>
      <c r="V137" s="46">
        <f t="shared" si="72"/>
        <v>45</v>
      </c>
      <c r="W137" s="46">
        <f t="shared" si="72"/>
        <v>52</v>
      </c>
    </row>
    <row r="138" spans="1:23" ht="12.75">
      <c r="A138" s="22"/>
      <c r="B138" s="9">
        <v>212</v>
      </c>
      <c r="C138" s="22" t="s">
        <v>2</v>
      </c>
      <c r="D138" s="23">
        <f>SUM(D38)</f>
        <v>1</v>
      </c>
      <c r="E138" s="23">
        <f>SUM(E38)</f>
        <v>0</v>
      </c>
      <c r="F138" s="23">
        <f>SUM(F38)</f>
        <v>3</v>
      </c>
      <c r="G138" s="23">
        <f aca="true" t="shared" si="73" ref="G138:M138">SUM(G38)</f>
        <v>3</v>
      </c>
      <c r="H138" s="23">
        <f t="shared" si="73"/>
        <v>3</v>
      </c>
      <c r="I138" s="23">
        <f t="shared" si="73"/>
        <v>3</v>
      </c>
      <c r="J138" s="23">
        <f t="shared" si="73"/>
        <v>0</v>
      </c>
      <c r="K138" s="23">
        <f t="shared" si="73"/>
        <v>0</v>
      </c>
      <c r="L138" s="23">
        <f t="shared" si="73"/>
        <v>0</v>
      </c>
      <c r="M138" s="23">
        <f t="shared" si="73"/>
        <v>0</v>
      </c>
      <c r="N138" s="46">
        <f>SUM(N11,N115)</f>
        <v>0</v>
      </c>
      <c r="O138" s="46">
        <f>SUM(O11,O115)</f>
        <v>103</v>
      </c>
      <c r="P138" s="46" t="e">
        <f aca="true" t="shared" si="74" ref="P138:W138">SUM(P11,P115)</f>
        <v>#REF!</v>
      </c>
      <c r="Q138" s="57">
        <f t="shared" si="74"/>
        <v>12</v>
      </c>
      <c r="R138" s="46">
        <f t="shared" si="74"/>
        <v>12</v>
      </c>
      <c r="S138" s="46">
        <f t="shared" si="74"/>
        <v>0</v>
      </c>
      <c r="T138" s="46">
        <f t="shared" si="74"/>
        <v>0</v>
      </c>
      <c r="U138" s="46">
        <f t="shared" si="74"/>
        <v>0</v>
      </c>
      <c r="V138" s="46">
        <f t="shared" si="74"/>
        <v>0</v>
      </c>
      <c r="W138" s="46">
        <f t="shared" si="74"/>
        <v>0</v>
      </c>
    </row>
    <row r="139" spans="1:23" ht="12.75">
      <c r="A139" s="22"/>
      <c r="B139" s="9">
        <v>213</v>
      </c>
      <c r="C139" s="22" t="s">
        <v>3</v>
      </c>
      <c r="D139" s="23">
        <f aca="true" t="shared" si="75" ref="D139:M139">SUM(D30,D33,D39,D64)</f>
        <v>506</v>
      </c>
      <c r="E139" s="23">
        <f t="shared" si="75"/>
        <v>0</v>
      </c>
      <c r="F139" s="23">
        <f t="shared" si="75"/>
        <v>776</v>
      </c>
      <c r="G139" s="23">
        <f t="shared" si="75"/>
        <v>377</v>
      </c>
      <c r="H139" s="23">
        <f t="shared" si="75"/>
        <v>531</v>
      </c>
      <c r="I139" s="23">
        <f t="shared" si="75"/>
        <v>0</v>
      </c>
      <c r="J139" s="23">
        <f t="shared" si="75"/>
        <v>351</v>
      </c>
      <c r="K139" s="23">
        <f t="shared" si="75"/>
        <v>168</v>
      </c>
      <c r="L139" s="23">
        <f t="shared" si="75"/>
        <v>0</v>
      </c>
      <c r="M139" s="23">
        <f t="shared" si="75"/>
        <v>12</v>
      </c>
      <c r="N139" s="46">
        <f>SUM(N12,N64,N82,N116)</f>
        <v>872</v>
      </c>
      <c r="O139" s="46">
        <f>SUM(O12,O64,O82,O116)</f>
        <v>1197</v>
      </c>
      <c r="P139" s="46" t="e">
        <f aca="true" t="shared" si="76" ref="P139:W139">SUM(P12,P64,P82,P116)</f>
        <v>#REF!</v>
      </c>
      <c r="Q139" s="57">
        <f t="shared" si="76"/>
        <v>810</v>
      </c>
      <c r="R139" s="46">
        <f t="shared" si="76"/>
        <v>12</v>
      </c>
      <c r="S139" s="46">
        <f t="shared" si="76"/>
        <v>181</v>
      </c>
      <c r="T139" s="46">
        <f t="shared" si="76"/>
        <v>586</v>
      </c>
      <c r="U139" s="46">
        <f t="shared" si="76"/>
        <v>0</v>
      </c>
      <c r="V139" s="46">
        <f t="shared" si="76"/>
        <v>13</v>
      </c>
      <c r="W139" s="46">
        <f t="shared" si="76"/>
        <v>18</v>
      </c>
    </row>
    <row r="140" spans="1:23" ht="12.75">
      <c r="A140" s="22"/>
      <c r="B140" s="9">
        <v>221</v>
      </c>
      <c r="C140" s="22" t="s">
        <v>5</v>
      </c>
      <c r="D140" s="23">
        <f aca="true" t="shared" si="77" ref="D140:M140">SUM(D41,D65)</f>
        <v>14</v>
      </c>
      <c r="E140" s="23">
        <f t="shared" si="77"/>
        <v>0</v>
      </c>
      <c r="F140" s="23">
        <f t="shared" si="77"/>
        <v>19</v>
      </c>
      <c r="G140" s="23">
        <f t="shared" si="77"/>
        <v>11</v>
      </c>
      <c r="H140" s="23">
        <f t="shared" si="77"/>
        <v>15</v>
      </c>
      <c r="I140" s="23">
        <f t="shared" si="77"/>
        <v>11</v>
      </c>
      <c r="J140" s="23">
        <f t="shared" si="77"/>
        <v>4</v>
      </c>
      <c r="K140" s="23">
        <f t="shared" si="77"/>
        <v>0</v>
      </c>
      <c r="L140" s="23">
        <f t="shared" si="77"/>
        <v>0</v>
      </c>
      <c r="M140" s="23">
        <f t="shared" si="77"/>
        <v>0</v>
      </c>
      <c r="N140" s="46">
        <f>SUM(N14,N65)</f>
        <v>23</v>
      </c>
      <c r="O140" s="46">
        <f>SUM(O14,O65)</f>
        <v>48</v>
      </c>
      <c r="P140" s="46" t="e">
        <f aca="true" t="shared" si="78" ref="P140:W140">SUM(P14,P65)</f>
        <v>#REF!</v>
      </c>
      <c r="Q140" s="57">
        <f t="shared" si="78"/>
        <v>26</v>
      </c>
      <c r="R140" s="46">
        <f t="shared" si="78"/>
        <v>24</v>
      </c>
      <c r="S140" s="46">
        <f t="shared" si="78"/>
        <v>0</v>
      </c>
      <c r="T140" s="46">
        <f t="shared" si="78"/>
        <v>0</v>
      </c>
      <c r="U140" s="46">
        <f t="shared" si="78"/>
        <v>0</v>
      </c>
      <c r="V140" s="46">
        <f t="shared" si="78"/>
        <v>0</v>
      </c>
      <c r="W140" s="46">
        <f t="shared" si="78"/>
        <v>2</v>
      </c>
    </row>
    <row r="141" spans="1:23" ht="12.75">
      <c r="A141" s="22"/>
      <c r="B141" s="9">
        <v>222</v>
      </c>
      <c r="C141" s="22" t="s">
        <v>6</v>
      </c>
      <c r="D141" s="23">
        <f>SUM(D42,D66)</f>
        <v>2</v>
      </c>
      <c r="E141" s="23">
        <f>SUM(E42,E66)</f>
        <v>0</v>
      </c>
      <c r="F141" s="23">
        <f aca="true" t="shared" si="79" ref="F141:M141">SUM(F42,F66,)</f>
        <v>5</v>
      </c>
      <c r="G141" s="23">
        <f t="shared" si="79"/>
        <v>2</v>
      </c>
      <c r="H141" s="23">
        <f t="shared" si="79"/>
        <v>3</v>
      </c>
      <c r="I141" s="23">
        <f t="shared" si="79"/>
        <v>2</v>
      </c>
      <c r="J141" s="23">
        <f t="shared" si="79"/>
        <v>1</v>
      </c>
      <c r="K141" s="23">
        <f t="shared" si="79"/>
        <v>0</v>
      </c>
      <c r="L141" s="23">
        <f t="shared" si="79"/>
        <v>0</v>
      </c>
      <c r="M141" s="23">
        <f t="shared" si="79"/>
        <v>0</v>
      </c>
      <c r="N141" s="46">
        <f>SUM(N42,N66,N117,N130)</f>
        <v>21</v>
      </c>
      <c r="O141" s="46">
        <f>SUM(O42,O66,O117,O130)</f>
        <v>46</v>
      </c>
      <c r="P141" s="46" t="e">
        <f aca="true" t="shared" si="80" ref="P141:W141">SUM(P42,P66,P117,P130)</f>
        <v>#REF!</v>
      </c>
      <c r="Q141" s="57">
        <f t="shared" si="80"/>
        <v>46</v>
      </c>
      <c r="R141" s="46">
        <f t="shared" si="80"/>
        <v>14</v>
      </c>
      <c r="S141" s="46">
        <f t="shared" si="80"/>
        <v>0</v>
      </c>
      <c r="T141" s="46">
        <f t="shared" si="80"/>
        <v>0</v>
      </c>
      <c r="U141" s="46">
        <f t="shared" si="80"/>
        <v>30</v>
      </c>
      <c r="V141" s="46">
        <f t="shared" si="80"/>
        <v>0</v>
      </c>
      <c r="W141" s="46">
        <f t="shared" si="80"/>
        <v>2</v>
      </c>
    </row>
    <row r="142" spans="1:23" ht="12.75">
      <c r="A142" s="22"/>
      <c r="B142" s="9">
        <v>223</v>
      </c>
      <c r="C142" s="22" t="s">
        <v>7</v>
      </c>
      <c r="D142" s="23">
        <f>SUM(D43,D102,D67)</f>
        <v>262</v>
      </c>
      <c r="E142" s="23">
        <f>SUM(E43,E102,E67)</f>
        <v>0</v>
      </c>
      <c r="F142" s="23">
        <f aca="true" t="shared" si="81" ref="F142:M142">SUM(F43,F102,F67,)</f>
        <v>263</v>
      </c>
      <c r="G142" s="23">
        <f t="shared" si="81"/>
        <v>199</v>
      </c>
      <c r="H142" s="23">
        <f t="shared" si="81"/>
        <v>260</v>
      </c>
      <c r="I142" s="23">
        <f t="shared" si="81"/>
        <v>210</v>
      </c>
      <c r="J142" s="23">
        <f t="shared" si="81"/>
        <v>50</v>
      </c>
      <c r="K142" s="23">
        <f t="shared" si="81"/>
        <v>0</v>
      </c>
      <c r="L142" s="23">
        <f t="shared" si="81"/>
        <v>0</v>
      </c>
      <c r="M142" s="23">
        <f t="shared" si="81"/>
        <v>0</v>
      </c>
      <c r="N142" s="46">
        <f>SUM(N16,N102,N118)</f>
        <v>501</v>
      </c>
      <c r="O142" s="46">
        <f>SUM(O16,O102,O118)</f>
        <v>850</v>
      </c>
      <c r="P142" s="46" t="e">
        <f aca="true" t="shared" si="82" ref="P142:W142">SUM(P16,P102,P118)</f>
        <v>#REF!</v>
      </c>
      <c r="Q142" s="57">
        <f t="shared" si="82"/>
        <v>746</v>
      </c>
      <c r="R142" s="46">
        <f t="shared" si="82"/>
        <v>56</v>
      </c>
      <c r="S142" s="46">
        <f t="shared" si="82"/>
        <v>290</v>
      </c>
      <c r="T142" s="46">
        <f t="shared" si="82"/>
        <v>0</v>
      </c>
      <c r="U142" s="46">
        <f t="shared" si="82"/>
        <v>400</v>
      </c>
      <c r="V142" s="46">
        <f t="shared" si="82"/>
        <v>0</v>
      </c>
      <c r="W142" s="46">
        <f t="shared" si="82"/>
        <v>0</v>
      </c>
    </row>
    <row r="143" spans="1:23" ht="12.75">
      <c r="A143" s="22"/>
      <c r="B143" s="9">
        <v>224</v>
      </c>
      <c r="C143" s="22" t="s">
        <v>8</v>
      </c>
      <c r="D143" s="23">
        <f aca="true" t="shared" si="83" ref="D143:W143">SUM(D44,D68)</f>
        <v>6</v>
      </c>
      <c r="E143" s="23">
        <f t="shared" si="83"/>
        <v>0</v>
      </c>
      <c r="F143" s="23">
        <f t="shared" si="83"/>
        <v>4</v>
      </c>
      <c r="G143" s="23">
        <f t="shared" si="83"/>
        <v>0</v>
      </c>
      <c r="H143" s="23">
        <f t="shared" si="83"/>
        <v>0</v>
      </c>
      <c r="I143" s="23">
        <f t="shared" si="83"/>
        <v>0</v>
      </c>
      <c r="J143" s="23">
        <f t="shared" si="83"/>
        <v>0</v>
      </c>
      <c r="K143" s="23">
        <f t="shared" si="83"/>
        <v>0</v>
      </c>
      <c r="L143" s="23">
        <f t="shared" si="83"/>
        <v>0</v>
      </c>
      <c r="M143" s="23">
        <f t="shared" si="83"/>
        <v>0</v>
      </c>
      <c r="N143" s="46">
        <f>SUM(N44,N68)</f>
        <v>0</v>
      </c>
      <c r="O143" s="46">
        <f t="shared" si="83"/>
        <v>0</v>
      </c>
      <c r="P143" s="46" t="e">
        <f t="shared" si="83"/>
        <v>#REF!</v>
      </c>
      <c r="Q143" s="57">
        <f t="shared" si="83"/>
        <v>0</v>
      </c>
      <c r="R143" s="46">
        <f t="shared" si="83"/>
        <v>0</v>
      </c>
      <c r="S143" s="46">
        <f t="shared" si="83"/>
        <v>0</v>
      </c>
      <c r="T143" s="46">
        <f t="shared" si="83"/>
        <v>0</v>
      </c>
      <c r="U143" s="46">
        <f t="shared" si="83"/>
        <v>0</v>
      </c>
      <c r="V143" s="46">
        <f t="shared" si="83"/>
        <v>0</v>
      </c>
      <c r="W143" s="46">
        <f t="shared" si="83"/>
        <v>0</v>
      </c>
    </row>
    <row r="144" spans="1:23" ht="12.75">
      <c r="A144" s="22"/>
      <c r="B144" s="9">
        <v>225</v>
      </c>
      <c r="C144" s="22" t="s">
        <v>9</v>
      </c>
      <c r="D144" s="23">
        <f>SUM(D45,D105,D92,D109)</f>
        <v>287</v>
      </c>
      <c r="E144" s="23">
        <f>SUM(E45,E105,E92,E109)</f>
        <v>0</v>
      </c>
      <c r="F144" s="23">
        <f aca="true" t="shared" si="84" ref="F144:M144">SUM(F45,F103:F105,F92,F108:F109,)</f>
        <v>938</v>
      </c>
      <c r="G144" s="23">
        <f t="shared" si="84"/>
        <v>730</v>
      </c>
      <c r="H144" s="23">
        <f t="shared" si="84"/>
        <v>938</v>
      </c>
      <c r="I144" s="23">
        <f t="shared" si="84"/>
        <v>85</v>
      </c>
      <c r="J144" s="23">
        <f t="shared" si="84"/>
        <v>54</v>
      </c>
      <c r="K144" s="23">
        <f t="shared" si="84"/>
        <v>498</v>
      </c>
      <c r="L144" s="23">
        <f t="shared" si="84"/>
        <v>301</v>
      </c>
      <c r="M144" s="23">
        <f t="shared" si="84"/>
        <v>0</v>
      </c>
      <c r="N144" s="46">
        <f>SUM(N18,N103,N105,N108,N109,N119,N97,N92)</f>
        <v>867</v>
      </c>
      <c r="O144" s="46">
        <f>SUM(O18,O103,O105,O108,O109,O119)</f>
        <v>4809</v>
      </c>
      <c r="P144" s="46" t="e">
        <f aca="true" t="shared" si="85" ref="P144:W144">SUM(P18,P103,P105,P108,P109,P119)</f>
        <v>#REF!</v>
      </c>
      <c r="Q144" s="57">
        <f t="shared" si="85"/>
        <v>253</v>
      </c>
      <c r="R144" s="46">
        <f t="shared" si="85"/>
        <v>180</v>
      </c>
      <c r="S144" s="46">
        <f t="shared" si="85"/>
        <v>0</v>
      </c>
      <c r="T144" s="46">
        <f t="shared" si="85"/>
        <v>0</v>
      </c>
      <c r="U144" s="46">
        <f>SUM(U18,U103,U105,U108,U109,U119)</f>
        <v>73</v>
      </c>
      <c r="V144" s="46">
        <f t="shared" si="85"/>
        <v>0</v>
      </c>
      <c r="W144" s="46">
        <f t="shared" si="85"/>
        <v>0</v>
      </c>
    </row>
    <row r="145" spans="1:23" ht="12.75">
      <c r="A145" s="22"/>
      <c r="B145" s="9">
        <v>226</v>
      </c>
      <c r="C145" s="22" t="s">
        <v>10</v>
      </c>
      <c r="D145" s="23">
        <f>SUM(D46,D69)</f>
        <v>34</v>
      </c>
      <c r="E145" s="23">
        <f>SUM(E46,E69)</f>
        <v>0</v>
      </c>
      <c r="F145" s="23">
        <f aca="true" t="shared" si="86" ref="F145:M145">SUM(F46,F69,F93)</f>
        <v>22</v>
      </c>
      <c r="G145" s="23">
        <f t="shared" si="86"/>
        <v>19</v>
      </c>
      <c r="H145" s="23">
        <f t="shared" si="86"/>
        <v>22</v>
      </c>
      <c r="I145" s="23">
        <f t="shared" si="86"/>
        <v>19</v>
      </c>
      <c r="J145" s="23">
        <f t="shared" si="86"/>
        <v>3</v>
      </c>
      <c r="K145" s="23">
        <f t="shared" si="86"/>
        <v>0</v>
      </c>
      <c r="L145" s="23">
        <f t="shared" si="86"/>
        <v>0</v>
      </c>
      <c r="M145" s="23">
        <f t="shared" si="86"/>
        <v>0</v>
      </c>
      <c r="N145" s="46">
        <f>SUM(N46,N69,N93,N73,N120,N75)</f>
        <v>52</v>
      </c>
      <c r="O145" s="46">
        <f>SUM(O46,O69,O93,O73,O120,O75,O86,O87)</f>
        <v>1495</v>
      </c>
      <c r="P145" s="46" t="e">
        <f>SUM(P46,P69,P93,P73,P120,P75)</f>
        <v>#REF!</v>
      </c>
      <c r="Q145" s="57">
        <f aca="true" t="shared" si="87" ref="Q145:W145">SUM(Q46,Q69,Q93,Q73,Q120,Q75,Q87,Q86)</f>
        <v>87</v>
      </c>
      <c r="R145" s="46">
        <f t="shared" si="87"/>
        <v>46</v>
      </c>
      <c r="S145" s="46">
        <f t="shared" si="87"/>
        <v>0</v>
      </c>
      <c r="T145" s="46">
        <f t="shared" si="87"/>
        <v>0</v>
      </c>
      <c r="U145" s="46">
        <f t="shared" si="87"/>
        <v>41</v>
      </c>
      <c r="V145" s="46">
        <f t="shared" si="87"/>
        <v>0</v>
      </c>
      <c r="W145" s="46">
        <f t="shared" si="87"/>
        <v>0</v>
      </c>
    </row>
    <row r="146" spans="1:23" ht="12.75" hidden="1">
      <c r="A146" s="22"/>
      <c r="B146" s="9">
        <v>231</v>
      </c>
      <c r="C146" s="22" t="s">
        <v>11</v>
      </c>
      <c r="D146" s="23">
        <f>SUM(D58)</f>
        <v>0</v>
      </c>
      <c r="E146" s="23">
        <f>SUM(E58)</f>
        <v>0</v>
      </c>
      <c r="F146" s="23">
        <f>SUM(F58)</f>
        <v>0</v>
      </c>
      <c r="G146" s="23">
        <f aca="true" t="shared" si="88" ref="G146:M146">SUM(G58)</f>
        <v>0</v>
      </c>
      <c r="H146" s="23">
        <f t="shared" si="88"/>
        <v>0</v>
      </c>
      <c r="I146" s="23">
        <f t="shared" si="88"/>
        <v>0</v>
      </c>
      <c r="J146" s="23">
        <f t="shared" si="88"/>
        <v>0</v>
      </c>
      <c r="K146" s="23">
        <f t="shared" si="88"/>
        <v>0</v>
      </c>
      <c r="L146" s="23">
        <f t="shared" si="88"/>
        <v>0</v>
      </c>
      <c r="M146" s="23">
        <f t="shared" si="88"/>
        <v>0</v>
      </c>
      <c r="N146" s="46">
        <f>SUM(N58)</f>
        <v>0</v>
      </c>
      <c r="O146" s="46">
        <f>SUM(O58)</f>
        <v>0</v>
      </c>
      <c r="P146" s="46">
        <f aca="true" t="shared" si="89" ref="P146:W146">SUM(P58)</f>
        <v>0</v>
      </c>
      <c r="Q146" s="57">
        <f t="shared" si="89"/>
        <v>0</v>
      </c>
      <c r="R146" s="46">
        <f t="shared" si="89"/>
        <v>0</v>
      </c>
      <c r="S146" s="46">
        <f t="shared" si="89"/>
        <v>0</v>
      </c>
      <c r="T146" s="46">
        <f t="shared" si="89"/>
        <v>0</v>
      </c>
      <c r="U146" s="46">
        <f t="shared" si="89"/>
        <v>0</v>
      </c>
      <c r="V146" s="46">
        <f t="shared" si="89"/>
        <v>0</v>
      </c>
      <c r="W146" s="46">
        <f t="shared" si="89"/>
        <v>0</v>
      </c>
    </row>
    <row r="147" spans="1:23" ht="45" customHeight="1" hidden="1">
      <c r="A147" s="22"/>
      <c r="B147" s="9">
        <v>242</v>
      </c>
      <c r="C147" s="32" t="s">
        <v>52</v>
      </c>
      <c r="D147" s="23">
        <f>SUM(D94:D95)</f>
        <v>0</v>
      </c>
      <c r="E147" s="23">
        <f>SUM(E94:E95)</f>
        <v>0</v>
      </c>
      <c r="F147" s="23">
        <f>SUM(F94:F95)</f>
        <v>1015</v>
      </c>
      <c r="G147" s="23">
        <f aca="true" t="shared" si="90" ref="G147:M147">SUM(G94:G95)</f>
        <v>540</v>
      </c>
      <c r="H147" s="23">
        <f t="shared" si="90"/>
        <v>1015</v>
      </c>
      <c r="I147" s="23">
        <f t="shared" si="90"/>
        <v>0</v>
      </c>
      <c r="J147" s="23">
        <f t="shared" si="90"/>
        <v>10</v>
      </c>
      <c r="K147" s="23">
        <f t="shared" si="90"/>
        <v>1005</v>
      </c>
      <c r="L147" s="23">
        <f t="shared" si="90"/>
        <v>0</v>
      </c>
      <c r="M147" s="23">
        <f t="shared" si="90"/>
        <v>0</v>
      </c>
      <c r="N147" s="46">
        <f>SUM(N94:N95)</f>
        <v>0</v>
      </c>
      <c r="O147" s="46">
        <f>SUM(O94:O95)</f>
        <v>0</v>
      </c>
      <c r="P147" s="46" t="e">
        <f aca="true" t="shared" si="91" ref="P147:W147">SUM(P94:P95)</f>
        <v>#REF!</v>
      </c>
      <c r="Q147" s="57">
        <f t="shared" si="91"/>
        <v>0</v>
      </c>
      <c r="R147" s="46">
        <f t="shared" si="91"/>
        <v>0</v>
      </c>
      <c r="S147" s="46">
        <f t="shared" si="91"/>
        <v>0</v>
      </c>
      <c r="T147" s="46">
        <f t="shared" si="91"/>
        <v>0</v>
      </c>
      <c r="U147" s="46">
        <f t="shared" si="91"/>
        <v>0</v>
      </c>
      <c r="V147" s="46">
        <f t="shared" si="91"/>
        <v>0</v>
      </c>
      <c r="W147" s="46">
        <f t="shared" si="91"/>
        <v>0</v>
      </c>
    </row>
    <row r="148" spans="1:23" ht="12.75">
      <c r="A148" s="22"/>
      <c r="B148" s="9">
        <v>251</v>
      </c>
      <c r="C148" s="22" t="s">
        <v>39</v>
      </c>
      <c r="D148" s="23">
        <f>SUM(D134)</f>
        <v>377</v>
      </c>
      <c r="E148" s="23">
        <f>SUM(E134)</f>
        <v>0</v>
      </c>
      <c r="F148" s="23">
        <f>SUM(F134)</f>
        <v>431</v>
      </c>
      <c r="G148" s="23">
        <f aca="true" t="shared" si="92" ref="G148:M148">SUM(G134)</f>
        <v>359</v>
      </c>
      <c r="H148" s="23">
        <f t="shared" si="92"/>
        <v>431</v>
      </c>
      <c r="I148" s="23">
        <f t="shared" si="92"/>
        <v>17</v>
      </c>
      <c r="J148" s="23">
        <f t="shared" si="92"/>
        <v>0</v>
      </c>
      <c r="K148" s="23">
        <f t="shared" si="92"/>
        <v>0</v>
      </c>
      <c r="L148" s="23">
        <f t="shared" si="92"/>
        <v>414</v>
      </c>
      <c r="M148" s="23">
        <f t="shared" si="92"/>
        <v>0</v>
      </c>
      <c r="N148" s="46">
        <f>SUM(N20,N86,N87)</f>
        <v>525</v>
      </c>
      <c r="O148" s="46">
        <f>SUM(O20,O85)</f>
        <v>546</v>
      </c>
      <c r="P148" s="46" t="e">
        <f aca="true" t="shared" si="93" ref="P148:W148">SUM(P20,P85)</f>
        <v>#REF!</v>
      </c>
      <c r="Q148" s="57">
        <f t="shared" si="93"/>
        <v>573</v>
      </c>
      <c r="R148" s="46">
        <f t="shared" si="93"/>
        <v>0</v>
      </c>
      <c r="S148" s="46">
        <f t="shared" si="93"/>
        <v>0</v>
      </c>
      <c r="T148" s="46">
        <f t="shared" si="93"/>
        <v>0</v>
      </c>
      <c r="U148" s="46">
        <f t="shared" si="93"/>
        <v>573</v>
      </c>
      <c r="V148" s="46">
        <f t="shared" si="93"/>
        <v>0</v>
      </c>
      <c r="W148" s="46">
        <f t="shared" si="93"/>
        <v>0</v>
      </c>
    </row>
    <row r="149" spans="1:23" ht="12.75" hidden="1">
      <c r="A149" s="22"/>
      <c r="B149" s="9">
        <v>262</v>
      </c>
      <c r="C149" s="22" t="s">
        <v>33</v>
      </c>
      <c r="D149" s="23">
        <f aca="true" t="shared" si="94" ref="D149:N150">SUM(D48)</f>
        <v>0</v>
      </c>
      <c r="E149" s="23">
        <f t="shared" si="94"/>
        <v>0</v>
      </c>
      <c r="F149" s="23">
        <f t="shared" si="94"/>
        <v>0</v>
      </c>
      <c r="G149" s="23">
        <f t="shared" si="94"/>
        <v>0</v>
      </c>
      <c r="H149" s="22"/>
      <c r="I149" s="22"/>
      <c r="J149" s="22"/>
      <c r="K149" s="22"/>
      <c r="L149" s="22"/>
      <c r="M149" s="22"/>
      <c r="N149" s="46">
        <f>SUM(N48)</f>
        <v>0</v>
      </c>
      <c r="O149" s="46">
        <f>SUM(O48)</f>
        <v>0</v>
      </c>
      <c r="P149" s="23">
        <v>0</v>
      </c>
      <c r="Q149" s="57">
        <f>SUM(R149:W149)</f>
        <v>0</v>
      </c>
      <c r="R149" s="12"/>
      <c r="S149" s="12"/>
      <c r="T149" s="12"/>
      <c r="U149" s="12"/>
      <c r="V149" s="51"/>
      <c r="W149" s="51"/>
    </row>
    <row r="150" spans="1:23" ht="12.75">
      <c r="A150" s="22"/>
      <c r="B150" s="9">
        <v>263</v>
      </c>
      <c r="C150" s="22" t="s">
        <v>62</v>
      </c>
      <c r="D150" s="23">
        <f t="shared" si="94"/>
        <v>46</v>
      </c>
      <c r="E150" s="23">
        <f t="shared" si="94"/>
        <v>0</v>
      </c>
      <c r="F150" s="23">
        <f t="shared" si="94"/>
        <v>68</v>
      </c>
      <c r="G150" s="23">
        <f t="shared" si="94"/>
        <v>55</v>
      </c>
      <c r="H150" s="23">
        <f t="shared" si="94"/>
        <v>68</v>
      </c>
      <c r="I150" s="23">
        <f t="shared" si="94"/>
        <v>68</v>
      </c>
      <c r="J150" s="23">
        <f t="shared" si="94"/>
        <v>0</v>
      </c>
      <c r="K150" s="23">
        <f t="shared" si="94"/>
        <v>0</v>
      </c>
      <c r="L150" s="23">
        <f t="shared" si="94"/>
        <v>0</v>
      </c>
      <c r="M150" s="23">
        <f t="shared" si="94"/>
        <v>0</v>
      </c>
      <c r="N150" s="46">
        <f t="shared" si="94"/>
        <v>75</v>
      </c>
      <c r="O150" s="46">
        <f aca="true" t="shared" si="95" ref="O150:W150">SUM(O49)</f>
        <v>78</v>
      </c>
      <c r="P150" s="46" t="e">
        <f t="shared" si="95"/>
        <v>#REF!</v>
      </c>
      <c r="Q150" s="57">
        <f t="shared" si="95"/>
        <v>78</v>
      </c>
      <c r="R150" s="46">
        <f t="shared" si="95"/>
        <v>0</v>
      </c>
      <c r="S150" s="46">
        <f t="shared" si="95"/>
        <v>78</v>
      </c>
      <c r="T150" s="46">
        <f t="shared" si="95"/>
        <v>0</v>
      </c>
      <c r="U150" s="46">
        <f t="shared" si="95"/>
        <v>0</v>
      </c>
      <c r="V150" s="46">
        <f t="shared" si="95"/>
        <v>0</v>
      </c>
      <c r="W150" s="46">
        <f t="shared" si="95"/>
        <v>0</v>
      </c>
    </row>
    <row r="151" spans="1:23" ht="12.75">
      <c r="A151" s="22"/>
      <c r="B151" s="9">
        <v>290</v>
      </c>
      <c r="C151" s="22" t="s">
        <v>12</v>
      </c>
      <c r="D151" s="23">
        <f>SUM(D50,D59,D60,D121,D34)</f>
        <v>35</v>
      </c>
      <c r="E151" s="23">
        <f>SUM(E50,E59,E60,E121,E34)</f>
        <v>0</v>
      </c>
      <c r="F151" s="23" t="e">
        <f>SUM(#REF!,F121,F24,F126)</f>
        <v>#REF!</v>
      </c>
      <c r="G151" s="23" t="e">
        <f>SUM(#REF!,G121,G24,G126)</f>
        <v>#REF!</v>
      </c>
      <c r="H151" s="23" t="e">
        <f>SUM(#REF!,H121,H24,H126)</f>
        <v>#REF!</v>
      </c>
      <c r="I151" s="23" t="e">
        <f>SUM(#REF!,I121,I24,I126)</f>
        <v>#REF!</v>
      </c>
      <c r="J151" s="23" t="e">
        <f>SUM(#REF!,J121,J24,J126)</f>
        <v>#REF!</v>
      </c>
      <c r="K151" s="23" t="e">
        <f>SUM(#REF!,K121,K24,K126)</f>
        <v>#REF!</v>
      </c>
      <c r="L151" s="23" t="e">
        <f>SUM(#REF!,L121,L24,L126)</f>
        <v>#REF!</v>
      </c>
      <c r="M151" s="23" t="e">
        <f>SUM(#REF!,M121,M24,M126)</f>
        <v>#REF!</v>
      </c>
      <c r="N151" s="46">
        <v>121</v>
      </c>
      <c r="O151" s="46">
        <f>SUM(O24,O121,O126,O131)</f>
        <v>154</v>
      </c>
      <c r="P151" s="46" t="e">
        <f aca="true" t="shared" si="96" ref="P151:W151">SUM(P24,P121,P126,P131)</f>
        <v>#REF!</v>
      </c>
      <c r="Q151" s="57">
        <f t="shared" si="96"/>
        <v>154</v>
      </c>
      <c r="R151" s="46">
        <f t="shared" si="96"/>
        <v>9</v>
      </c>
      <c r="S151" s="46">
        <f>SUM(S24,S121,S126,S131,)</f>
        <v>82</v>
      </c>
      <c r="T151" s="46">
        <f t="shared" si="96"/>
        <v>0</v>
      </c>
      <c r="U151" s="46">
        <f t="shared" si="96"/>
        <v>63</v>
      </c>
      <c r="V151" s="46">
        <f t="shared" si="96"/>
        <v>0</v>
      </c>
      <c r="W151" s="46">
        <f t="shared" si="96"/>
        <v>0</v>
      </c>
    </row>
    <row r="152" spans="1:23" ht="12.75">
      <c r="A152" s="22"/>
      <c r="B152" s="9">
        <v>310</v>
      </c>
      <c r="C152" s="22" t="s">
        <v>14</v>
      </c>
      <c r="D152" s="23">
        <f>SUM(D52,D76)</f>
        <v>21</v>
      </c>
      <c r="E152" s="23">
        <f>SUM(E52,E76)</f>
        <v>0</v>
      </c>
      <c r="F152" s="23">
        <f aca="true" t="shared" si="97" ref="F152:M152">SUM(F52,F76,F100:F101,F106,F96)</f>
        <v>2</v>
      </c>
      <c r="G152" s="23">
        <f t="shared" si="97"/>
        <v>0</v>
      </c>
      <c r="H152" s="23">
        <f t="shared" si="97"/>
        <v>0</v>
      </c>
      <c r="I152" s="23">
        <f t="shared" si="97"/>
        <v>0</v>
      </c>
      <c r="J152" s="23">
        <f t="shared" si="97"/>
        <v>0</v>
      </c>
      <c r="K152" s="23">
        <f t="shared" si="97"/>
        <v>0</v>
      </c>
      <c r="L152" s="23">
        <f t="shared" si="97"/>
        <v>0</v>
      </c>
      <c r="M152" s="23">
        <f t="shared" si="97"/>
        <v>0</v>
      </c>
      <c r="N152" s="46">
        <f>SUM(N52,N76,N100:N101,N106,N96,N122,N110)</f>
        <v>188</v>
      </c>
      <c r="O152" s="46">
        <f>SUM(O52,O76,O100:O101,O106,O96,O122,O110)</f>
        <v>1205</v>
      </c>
      <c r="P152" s="46" t="e">
        <f aca="true" t="shared" si="98" ref="P152:W152">SUM(P52,P76,P100:P101,P106,P96,P122,P110)</f>
        <v>#REF!</v>
      </c>
      <c r="Q152" s="57">
        <f t="shared" si="98"/>
        <v>61</v>
      </c>
      <c r="R152" s="46">
        <f t="shared" si="98"/>
        <v>51</v>
      </c>
      <c r="S152" s="46">
        <f t="shared" si="98"/>
        <v>0</v>
      </c>
      <c r="T152" s="46">
        <f t="shared" si="98"/>
        <v>0</v>
      </c>
      <c r="U152" s="46">
        <f t="shared" si="98"/>
        <v>10</v>
      </c>
      <c r="V152" s="46">
        <f t="shared" si="98"/>
        <v>0</v>
      </c>
      <c r="W152" s="46">
        <f t="shared" si="98"/>
        <v>0</v>
      </c>
    </row>
    <row r="153" spans="1:23" ht="12.75">
      <c r="A153" s="22"/>
      <c r="B153" s="9">
        <v>340</v>
      </c>
      <c r="C153" s="22" t="s">
        <v>15</v>
      </c>
      <c r="D153" s="23">
        <f>SUM(D53,D70,D104,D77)</f>
        <v>53</v>
      </c>
      <c r="E153" s="23">
        <f>SUM(E53,E70,E104,E77)</f>
        <v>0</v>
      </c>
      <c r="F153" s="23" t="e">
        <f>SUM(F53,F70,F104,F77,F107,F98,#REF!)</f>
        <v>#REF!</v>
      </c>
      <c r="G153" s="23" t="e">
        <f>SUM(G53,G70,G104,G77,G107,G98,#REF!)</f>
        <v>#REF!</v>
      </c>
      <c r="H153" s="23" t="e">
        <f>SUM(H53,H70,H104,H77,H107,H98,#REF!)</f>
        <v>#REF!</v>
      </c>
      <c r="I153" s="23" t="e">
        <f>SUM(I53,I70,I104,I77,I107,I98,#REF!)</f>
        <v>#REF!</v>
      </c>
      <c r="J153" s="23">
        <f>SUM(J53,J70,J104,J77,J107,J98)</f>
        <v>40</v>
      </c>
      <c r="K153" s="23">
        <f>SUM(K53,K70,K104,K77,K107,K98)</f>
        <v>0</v>
      </c>
      <c r="L153" s="23">
        <f>SUM(L53,L70,L104,L77,L107,L98)</f>
        <v>0</v>
      </c>
      <c r="M153" s="23">
        <f>SUM(M53,M70,M104,M77,M107,M98)</f>
        <v>1</v>
      </c>
      <c r="N153" s="46">
        <f>SUM(N27,N70,N77,N83,N111,N123,N127,N74,N98,N104)</f>
        <v>489</v>
      </c>
      <c r="O153" s="46">
        <f>SUM(O27,O70,O77,O83,O111,O123,O127,O74)</f>
        <v>760</v>
      </c>
      <c r="P153" s="46" t="e">
        <f aca="true" t="shared" si="99" ref="P153:W153">SUM(P27,P70,P77,P83,P111,P123,P127,P74)</f>
        <v>#REF!</v>
      </c>
      <c r="Q153" s="57">
        <f t="shared" si="99"/>
        <v>151.7</v>
      </c>
      <c r="R153" s="46">
        <f t="shared" si="99"/>
        <v>137</v>
      </c>
      <c r="S153" s="46">
        <f t="shared" si="99"/>
        <v>0</v>
      </c>
      <c r="T153" s="46">
        <f t="shared" si="99"/>
        <v>0</v>
      </c>
      <c r="U153" s="46">
        <f t="shared" si="99"/>
        <v>10</v>
      </c>
      <c r="V153" s="46">
        <f t="shared" si="99"/>
        <v>3</v>
      </c>
      <c r="W153" s="46">
        <f t="shared" si="99"/>
        <v>1.7</v>
      </c>
    </row>
    <row r="154" spans="1:23" s="18" customFormat="1" ht="19.5" customHeight="1">
      <c r="A154" s="6"/>
      <c r="B154" s="30"/>
      <c r="C154" s="6" t="s">
        <v>41</v>
      </c>
      <c r="D154" s="5">
        <f aca="true" t="shared" si="100" ref="D154:W154">SUM(D137:D153)</f>
        <v>3512</v>
      </c>
      <c r="E154" s="5">
        <f t="shared" si="100"/>
        <v>0</v>
      </c>
      <c r="F154" s="5" t="e">
        <f t="shared" si="100"/>
        <v>#REF!</v>
      </c>
      <c r="G154" s="5" t="e">
        <f t="shared" si="100"/>
        <v>#REF!</v>
      </c>
      <c r="H154" s="5" t="e">
        <f t="shared" si="100"/>
        <v>#REF!</v>
      </c>
      <c r="I154" s="5" t="e">
        <f t="shared" si="100"/>
        <v>#REF!</v>
      </c>
      <c r="J154" s="5" t="e">
        <f t="shared" si="100"/>
        <v>#REF!</v>
      </c>
      <c r="K154" s="5" t="e">
        <f t="shared" si="100"/>
        <v>#REF!</v>
      </c>
      <c r="L154" s="5" t="e">
        <f t="shared" si="100"/>
        <v>#REF!</v>
      </c>
      <c r="M154" s="5" t="e">
        <f t="shared" si="100"/>
        <v>#REF!</v>
      </c>
      <c r="N154" s="5">
        <f t="shared" si="100"/>
        <v>6391</v>
      </c>
      <c r="O154" s="5">
        <f>SUM(O137:O153)</f>
        <v>14793</v>
      </c>
      <c r="P154" s="5" t="e">
        <f t="shared" si="100"/>
        <v>#REF!</v>
      </c>
      <c r="Q154" s="65">
        <f t="shared" si="100"/>
        <v>5673.7</v>
      </c>
      <c r="R154" s="5">
        <f t="shared" si="100"/>
        <v>571</v>
      </c>
      <c r="S154" s="5">
        <f t="shared" si="100"/>
        <v>1230</v>
      </c>
      <c r="T154" s="5">
        <f t="shared" si="100"/>
        <v>2526</v>
      </c>
      <c r="U154" s="5">
        <f t="shared" si="100"/>
        <v>1210</v>
      </c>
      <c r="V154" s="5">
        <f t="shared" si="100"/>
        <v>61</v>
      </c>
      <c r="W154" s="5">
        <f t="shared" si="100"/>
        <v>75.7</v>
      </c>
    </row>
    <row r="155" ht="12.75">
      <c r="C155" s="1" t="s">
        <v>79</v>
      </c>
    </row>
    <row r="156" spans="3:23" ht="12.75">
      <c r="C156" s="1" t="s">
        <v>99</v>
      </c>
      <c r="H156" s="1">
        <f>SUM(I156:M156)</f>
        <v>5895</v>
      </c>
      <c r="I156" s="1">
        <v>515</v>
      </c>
      <c r="J156" s="1">
        <v>1209</v>
      </c>
      <c r="K156" s="1">
        <v>3282</v>
      </c>
      <c r="L156" s="1">
        <v>818</v>
      </c>
      <c r="M156" s="1">
        <v>71</v>
      </c>
      <c r="Q156" s="13">
        <f>SUM(R156:W156)</f>
        <v>5674</v>
      </c>
      <c r="R156" s="1">
        <v>571</v>
      </c>
      <c r="S156" s="1">
        <v>1230</v>
      </c>
      <c r="T156" s="1">
        <v>2526</v>
      </c>
      <c r="U156" s="1">
        <v>1210</v>
      </c>
      <c r="V156" s="1">
        <v>61</v>
      </c>
      <c r="W156" s="1">
        <v>76</v>
      </c>
    </row>
    <row r="157" ht="12.75">
      <c r="C157" s="1" t="s">
        <v>100</v>
      </c>
    </row>
    <row r="158" spans="3:23" ht="12.75">
      <c r="C158" s="1" t="s">
        <v>70</v>
      </c>
      <c r="H158" s="10" t="e">
        <f>SUM(H156-H154-H155)</f>
        <v>#REF!</v>
      </c>
      <c r="I158" s="10" t="e">
        <f>SUM(I156-I154-I155)</f>
        <v>#REF!</v>
      </c>
      <c r="J158" s="10" t="e">
        <f>SUM(J156-J154-J155)</f>
        <v>#REF!</v>
      </c>
      <c r="K158" s="10" t="e">
        <f>SUM(K156-K154)</f>
        <v>#REF!</v>
      </c>
      <c r="L158" s="10" t="e">
        <f>SUM(L156-L154)</f>
        <v>#REF!</v>
      </c>
      <c r="M158" s="10" t="e">
        <f>SUM(M156-M154)</f>
        <v>#REF!</v>
      </c>
      <c r="Q158" s="10">
        <f>SUM(Q156+Q157-Q154-Q155)</f>
        <v>0.3000000000001819</v>
      </c>
      <c r="R158" s="10">
        <f>SUM(R156+R157-R154-R155)</f>
        <v>0</v>
      </c>
      <c r="S158" s="10">
        <f>SUM(S156-S154-S155)</f>
        <v>0</v>
      </c>
      <c r="T158" s="10">
        <f>SUM(T156-T154-T155)</f>
        <v>0</v>
      </c>
      <c r="U158" s="10">
        <f>SUM(U156-U154)</f>
        <v>0</v>
      </c>
      <c r="V158" s="10">
        <f>SUM(V156-V154)</f>
        <v>0</v>
      </c>
      <c r="W158" s="10">
        <f>SUM(W156-W154)</f>
        <v>0.29999999999999716</v>
      </c>
    </row>
    <row r="162" ht="12.75">
      <c r="L162" s="11">
        <v>40476</v>
      </c>
    </row>
  </sheetData>
  <sheetProtection/>
  <mergeCells count="19">
    <mergeCell ref="E1:G1"/>
    <mergeCell ref="A113:C113"/>
    <mergeCell ref="A8:C8"/>
    <mergeCell ref="A78:C78"/>
    <mergeCell ref="A72:C72"/>
    <mergeCell ref="A4:W4"/>
    <mergeCell ref="A79:C79"/>
    <mergeCell ref="A88:C88"/>
    <mergeCell ref="B84:C84"/>
    <mergeCell ref="A132:C132"/>
    <mergeCell ref="A125:C125"/>
    <mergeCell ref="A135:C135"/>
    <mergeCell ref="A7:C7"/>
    <mergeCell ref="A61:C61"/>
    <mergeCell ref="A71:C71"/>
    <mergeCell ref="A112:C112"/>
    <mergeCell ref="A124:C124"/>
    <mergeCell ref="B91:C91"/>
    <mergeCell ref="B99:C9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FuckYouBill</cp:lastModifiedBy>
  <cp:lastPrinted>2011-12-21T04:26:53Z</cp:lastPrinted>
  <dcterms:created xsi:type="dcterms:W3CDTF">2007-10-26T05:01:23Z</dcterms:created>
  <dcterms:modified xsi:type="dcterms:W3CDTF">2011-12-23T01:42:41Z</dcterms:modified>
  <cp:category/>
  <cp:version/>
  <cp:contentType/>
  <cp:contentStatus/>
</cp:coreProperties>
</file>