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  <definedName name="_xlnm.Print_Area" localSheetId="0">'Лист1'!$A$1:$U$260</definedName>
  </definedNames>
  <calcPr fullCalcOnLoad="1"/>
</workbook>
</file>

<file path=xl/sharedStrings.xml><?xml version="1.0" encoding="utf-8"?>
<sst xmlns="http://schemas.openxmlformats.org/spreadsheetml/2006/main" count="528" uniqueCount="150">
  <si>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</si>
  <si>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</si>
  <si>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</si>
  <si>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</si>
  <si>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</si>
  <si>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</si>
  <si>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</si>
  <si>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</si>
  <si>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</si>
  <si>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</si>
  <si>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</si>
  <si>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</si>
  <si>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</si>
  <si>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</si>
  <si>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</si>
  <si>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</si>
  <si>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</si>
  <si>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</si>
  <si>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</si>
  <si>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</si>
  <si>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</si>
  <si>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</si>
  <si>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</si>
  <si>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</si>
  <si>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</si>
  <si>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</si>
  <si>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</si>
  <si>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</si>
  <si>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</si>
  <si>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</si>
  <si>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</si>
  <si>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</si>
  <si>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</si>
  <si>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</si>
  <si>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</si>
  <si>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</si>
  <si>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</si>
  <si>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</si>
  <si>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</si>
  <si>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</si>
  <si>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</si>
  <si>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</si>
  <si>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</si>
  <si>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</si>
  <si>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</si>
  <si>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</si>
  <si>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</si>
  <si>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</si>
  <si>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</si>
  <si>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</si>
  <si>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</si>
  <si>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</si>
  <si>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</si>
  <si>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</si>
  <si>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</si>
  <si>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</si>
  <si>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</si>
  <si>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</si>
  <si>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</si>
  <si>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</si>
  <si>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</si>
  <si>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</si>
  <si>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</si>
  <si>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</si>
  <si>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</si>
  <si>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</si>
  <si>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</si>
  <si>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</si>
  <si>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</si>
  <si>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</si>
  <si>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</si>
  <si>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</si>
  <si>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</si>
  <si>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</si>
  <si>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</si>
  <si>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</si>
  <si>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</si>
  <si>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</si>
  <si>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</si>
  <si>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</si>
  <si>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</si>
  <si>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</si>
  <si>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</si>
  <si>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</si>
  <si>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</si>
  <si>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</si>
  <si>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</si>
  <si>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</si>
  <si>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</si>
  <si>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</si>
  <si>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</si>
  <si>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</si>
  <si>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</si>
  <si>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установка пожарной сигнализации</t>
  </si>
  <si>
    <t xml:space="preserve">компенсация выпадающих доходов </t>
  </si>
  <si>
    <t>Благоустройство</t>
  </si>
  <si>
    <t>озеленение</t>
  </si>
  <si>
    <t>собственные</t>
  </si>
  <si>
    <t>дотация
на выравнивание
РБ</t>
  </si>
  <si>
    <t>ВУС</t>
  </si>
  <si>
    <t>тыс. руб.</t>
  </si>
  <si>
    <t>Потребность 
на 2011 год</t>
  </si>
  <si>
    <t>03.10</t>
  </si>
  <si>
    <t>РАЗДЕЛ 11.00 ФИЗИЧЕСКАЯ КУЛЬТУРА И СПОРТ</t>
  </si>
  <si>
    <t>11.05</t>
  </si>
  <si>
    <t xml:space="preserve">РАЗДЕЛ 14.00 МЕЖБЮДЖЕТНЫЕ ТРАНСФЕРТЫ </t>
  </si>
  <si>
    <t>14.03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</si>
  <si>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</si>
  <si>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</si>
  <si>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</si>
  <si>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</si>
  <si>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</si>
  <si>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</si>
  <si>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</si>
  <si>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</si>
  <si>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</si>
  <si>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</si>
  <si>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</si>
  <si>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итого по разделу 14</t>
  </si>
  <si>
    <t>внесение изменений</t>
  </si>
  <si>
    <t>01.13</t>
  </si>
  <si>
    <t>тыс.руб.</t>
  </si>
  <si>
    <t>04.01</t>
  </si>
  <si>
    <t>211</t>
  </si>
  <si>
    <t>213</t>
  </si>
  <si>
    <t>программа энергосбережения и повышения энергетической эффективност</t>
  </si>
  <si>
    <t>программа комплексного развития систем комунальной инфр.</t>
  </si>
  <si>
    <t xml:space="preserve">социальные пенсии, пособия,выплачиваемые орг-ми </t>
  </si>
  <si>
    <t>План 
на 2012 год</t>
  </si>
  <si>
    <t>Уточнённый план 
на 2012 год</t>
  </si>
  <si>
    <t>251</t>
  </si>
  <si>
    <t>ДЦП "Энергосбережение и повышение энергетической эффективност</t>
  </si>
  <si>
    <t>ДЦП"Чистая вода на период 2011-2017 годы"</t>
  </si>
  <si>
    <t>04.09</t>
  </si>
  <si>
    <t xml:space="preserve">МБ ДЦП "Развитие автомобильных дорог местного значения 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</si>
  <si>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</si>
  <si>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</si>
  <si>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</si>
  <si>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МБ ДЦП "Развитие автомобильных дорог местного значения</t>
  </si>
  <si>
    <t>РАСЧЁТ ПО ФУНКЦИОНАЛЬНОЙ СТРУКТУРЕ РАСХОДОВ
БЮДЖЕТА СЕМИГОРСКОГО СЕЛЬСКОГО ПОСЕЛЕНИЯ НА 2012 ГОД</t>
  </si>
  <si>
    <t>263</t>
  </si>
  <si>
    <t>коммунальные услуги ДЦП "Повышен.эф.бюдж. расходов"</t>
  </si>
  <si>
    <t>заработная плата ДЦП "Повышен.эф.бюдж. расходов"</t>
  </si>
  <si>
    <t xml:space="preserve">социальные пенсии, пособия,выплачив. орг-ми сектора </t>
  </si>
  <si>
    <t>Уточнённый план 
на 01.10. 2012 год</t>
  </si>
  <si>
    <t xml:space="preserve">Исполнение
 на 01.10.2012 </t>
  </si>
  <si>
    <t>заработная плата программа "Повышение эффективности бюджетных расходов</t>
  </si>
  <si>
    <t>увеличение стоимости мат. Запасов прогр."Повышение эффективн бюдж. расходов"</t>
  </si>
  <si>
    <t>Справочная № 1 к решению Думы
Семигорского сельского поселения
"О внесении изменений и дополнений в бюджет 
Семигорского сельского поселения на 2012 год"
от "          "  октября  2012 года №______</t>
  </si>
  <si>
    <t>ДЦП "Энергосбережение и повышение энергетической эффективности"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</si>
</sst>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2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20" borderId="10" xfId="0" applyNumberFormat="1" applyFont="1" applyFill="1" applyBorder="1" applyAlignment="1">
      <alignment vertical="center"/>
    </xf>
    <xf numFmtId="0" fontId="8" fillId="2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2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24" borderId="12" xfId="0" applyFont="1" applyFill="1" applyBorder="1" applyAlignment="1">
      <alignment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vertical="center"/>
    </xf>
    <xf numFmtId="3" fontId="8" fillId="24" borderId="13" xfId="0" applyNumberFormat="1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20" borderId="1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5" fillId="24" borderId="14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24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5" fillId="20" borderId="10" xfId="0" applyNumberFormat="1" applyFont="1" applyFill="1" applyBorder="1" applyAlignment="1">
      <alignment vertical="center"/>
    </xf>
    <xf numFmtId="3" fontId="6" fillId="20" borderId="10" xfId="0" applyNumberFormat="1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vertical="center"/>
    </xf>
    <xf numFmtId="3" fontId="8" fillId="20" borderId="13" xfId="0" applyNumberFormat="1" applyFont="1" applyFill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20" borderId="14" xfId="0" applyNumberFormat="1" applyFont="1" applyFill="1" applyBorder="1" applyAlignment="1">
      <alignment vertical="center"/>
    </xf>
    <xf numFmtId="0" fontId="4" fillId="20" borderId="14" xfId="0" applyFont="1" applyFill="1" applyBorder="1" applyAlignment="1">
      <alignment vertical="center"/>
    </xf>
    <xf numFmtId="3" fontId="8" fillId="20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1" fontId="8" fillId="20" borderId="14" xfId="0" applyNumberFormat="1" applyFont="1" applyFill="1" applyBorder="1" applyAlignment="1">
      <alignment vertical="center"/>
    </xf>
    <xf numFmtId="0" fontId="8" fillId="2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8" fillId="24" borderId="14" xfId="0" applyNumberFormat="1" applyFont="1" applyFill="1" applyBorder="1" applyAlignment="1">
      <alignment vertical="center"/>
    </xf>
    <xf numFmtId="3" fontId="8" fillId="24" borderId="15" xfId="0" applyNumberFormat="1" applyFont="1" applyFill="1" applyBorder="1" applyAlignment="1">
      <alignment vertical="center"/>
    </xf>
    <xf numFmtId="1" fontId="4" fillId="20" borderId="10" xfId="0" applyNumberFormat="1" applyFont="1" applyFill="1" applyBorder="1" applyAlignment="1">
      <alignment vertical="center"/>
    </xf>
    <xf numFmtId="1" fontId="5" fillId="20" borderId="10" xfId="0" applyNumberFormat="1" applyFont="1" applyFill="1" applyBorder="1" applyAlignment="1">
      <alignment vertical="center"/>
    </xf>
    <xf numFmtId="1" fontId="8" fillId="2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8" fillId="2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vertical="center" wrapText="1"/>
    </xf>
    <xf numFmtId="1" fontId="8" fillId="20" borderId="10" xfId="0" applyNumberFormat="1" applyFont="1" applyFill="1" applyBorder="1" applyAlignment="1">
      <alignment horizontal="left" vertical="center"/>
    </xf>
    <xf numFmtId="1" fontId="8" fillId="2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vertical="center" wrapText="1"/>
    </xf>
    <xf numFmtId="1" fontId="4" fillId="24" borderId="10" xfId="0" applyNumberFormat="1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left" vertical="center"/>
    </xf>
    <xf numFmtId="1" fontId="1" fillId="24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4" fillId="24" borderId="19" xfId="0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4" fillId="20" borderId="20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20" borderId="2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24" borderId="20" xfId="0" applyFont="1" applyFill="1" applyBorder="1" applyAlignment="1">
      <alignment vertical="center"/>
    </xf>
    <xf numFmtId="3" fontId="8" fillId="20" borderId="20" xfId="0" applyNumberFormat="1" applyFont="1" applyFill="1" applyBorder="1" applyAlignment="1">
      <alignment vertical="center"/>
    </xf>
    <xf numFmtId="0" fontId="5" fillId="24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8" fillId="20" borderId="2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8" fillId="24" borderId="20" xfId="0" applyNumberFormat="1" applyFont="1" applyFill="1" applyBorder="1" applyAlignment="1">
      <alignment vertical="center"/>
    </xf>
    <xf numFmtId="3" fontId="8" fillId="24" borderId="21" xfId="0" applyNumberFormat="1" applyFont="1" applyFill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8" fillId="2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5" fillId="25" borderId="10" xfId="0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left" vertical="center"/>
    </xf>
    <xf numFmtId="3" fontId="5" fillId="25" borderId="10" xfId="0" applyNumberFormat="1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20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Alignment="1">
      <alignment vertical="center"/>
    </xf>
    <xf numFmtId="0" fontId="5" fillId="25" borderId="24" xfId="0" applyFont="1" applyFill="1" applyBorder="1" applyAlignment="1">
      <alignment vertical="center"/>
    </xf>
    <xf numFmtId="49" fontId="5" fillId="25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0" borderId="11" xfId="0" applyFont="1" applyFill="1" applyBorder="1" applyAlignment="1">
      <alignment vertical="center"/>
    </xf>
    <xf numFmtId="0" fontId="5" fillId="20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49" fontId="8" fillId="20" borderId="11" xfId="0" applyNumberFormat="1" applyFont="1" applyFill="1" applyBorder="1" applyAlignment="1">
      <alignment horizontal="left" vertical="center"/>
    </xf>
    <xf numFmtId="49" fontId="8" fillId="20" borderId="10" xfId="0" applyNumberFormat="1" applyFont="1" applyFill="1" applyBorder="1" applyAlignment="1">
      <alignment horizontal="left" vertical="center"/>
    </xf>
    <xf numFmtId="49" fontId="5" fillId="20" borderId="11" xfId="0" applyNumberFormat="1" applyFont="1" applyFill="1" applyBorder="1" applyAlignment="1">
      <alignment horizontal="center" vertical="center"/>
    </xf>
    <xf numFmtId="49" fontId="5" fillId="20" borderId="10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6"/>
  <sheetViews>
    <sheetView tabSelected="1" zoomScalePageLayoutView="0" workbookViewId="0" topLeftCell="A206">
      <selection activeCell="A59" sqref="A59"/>
    </sheetView>
  </sheetViews>
  <sheetFormatPr defaultColWidth="9.00390625" defaultRowHeight="12.75"/>
  <cols>
    <col min="1" max="1" width="8.00390625" style="1" customWidth="1"/>
    <col min="2" max="2" width="6.875" style="2" customWidth="1"/>
    <col min="3" max="3" width="57.87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6" width="10.875" style="1" customWidth="1"/>
    <col min="17" max="17" width="10.125" style="1" customWidth="1"/>
    <col min="18" max="19" width="11.25390625" style="1" customWidth="1"/>
    <col min="20" max="20" width="9.875" style="1" customWidth="1"/>
    <col min="21" max="21" width="11.75390625" style="1" customWidth="1"/>
    <col min="22" max="22" width="13.25390625" style="1" hidden="1" customWidth="1"/>
    <col min="23" max="23" width="10.375" style="1" hidden="1" customWidth="1"/>
    <col min="24" max="16384" width="9.125" style="1" customWidth="1"/>
  </cols>
  <sheetData>
    <row r="1" spans="3:23" ht="81.75" customHeight="1">
      <c r="C1" s="183" t="s">
        <v>148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ht="9" customHeight="1"/>
    <row r="3" ht="3" customHeight="1"/>
    <row r="4" spans="1:23" ht="40.5" customHeight="1">
      <c r="A4" s="184" t="s">
        <v>139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</row>
    <row r="5" spans="18:23" ht="12" customHeight="1" thickBot="1">
      <c r="R5" s="115"/>
      <c r="U5" s="115" t="s">
        <v>121</v>
      </c>
      <c r="W5" s="1" t="s">
        <v>100</v>
      </c>
    </row>
    <row r="6" spans="14:23" ht="16.5" hidden="1" thickBot="1">
      <c r="N6" s="97"/>
      <c r="O6" s="97"/>
      <c r="P6" s="98">
        <v>910</v>
      </c>
      <c r="Q6" s="98">
        <v>2409</v>
      </c>
      <c r="R6" s="98">
        <v>1919</v>
      </c>
      <c r="S6" s="98"/>
      <c r="T6" s="98">
        <v>2409</v>
      </c>
      <c r="U6" s="98">
        <v>1919</v>
      </c>
      <c r="W6" s="97">
        <v>194</v>
      </c>
    </row>
    <row r="7" spans="1:23" ht="38.25" customHeight="1" thickBot="1">
      <c r="A7" s="185" t="s">
        <v>61</v>
      </c>
      <c r="B7" s="186"/>
      <c r="C7" s="186"/>
      <c r="D7" s="163" t="s">
        <v>109</v>
      </c>
      <c r="E7" s="163" t="s">
        <v>110</v>
      </c>
      <c r="F7" s="163" t="s">
        <v>111</v>
      </c>
      <c r="G7" s="162" t="s">
        <v>97</v>
      </c>
      <c r="H7" s="163" t="s">
        <v>112</v>
      </c>
      <c r="I7" s="163" t="s">
        <v>115</v>
      </c>
      <c r="J7" s="163" t="s">
        <v>113</v>
      </c>
      <c r="K7" s="162" t="s">
        <v>99</v>
      </c>
      <c r="L7" s="163" t="s">
        <v>116</v>
      </c>
      <c r="M7" s="163" t="s">
        <v>114</v>
      </c>
      <c r="N7" s="163" t="s">
        <v>101</v>
      </c>
      <c r="O7" s="164" t="s">
        <v>117</v>
      </c>
      <c r="P7" s="163" t="s">
        <v>128</v>
      </c>
      <c r="Q7" s="163" t="s">
        <v>119</v>
      </c>
      <c r="R7" s="163" t="s">
        <v>144</v>
      </c>
      <c r="S7" s="163" t="s">
        <v>145</v>
      </c>
      <c r="T7" s="163" t="s">
        <v>119</v>
      </c>
      <c r="U7" s="165" t="s">
        <v>129</v>
      </c>
      <c r="V7" s="116" t="s">
        <v>98</v>
      </c>
      <c r="W7" s="114" t="s">
        <v>99</v>
      </c>
    </row>
    <row r="8" spans="1:23" s="7" customFormat="1" ht="17.25" customHeight="1">
      <c r="A8" s="33" t="s">
        <v>21</v>
      </c>
      <c r="B8" s="145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1"/>
      <c r="P8" s="42"/>
      <c r="Q8" s="42"/>
      <c r="R8" s="42"/>
      <c r="S8" s="42"/>
      <c r="T8" s="42"/>
      <c r="U8" s="166"/>
      <c r="V8" s="117"/>
      <c r="W8" s="113"/>
    </row>
    <row r="9" spans="1:23" s="7" customFormat="1" ht="15.75">
      <c r="A9" s="167" t="s">
        <v>0</v>
      </c>
      <c r="B9" s="5">
        <v>210</v>
      </c>
      <c r="C9" s="51" t="s">
        <v>30</v>
      </c>
      <c r="D9" s="24">
        <f aca="true" t="shared" si="0" ref="D9:M9">SUM(D10:D12)</f>
        <v>4197</v>
      </c>
      <c r="E9" s="24">
        <f t="shared" si="0"/>
        <v>2893</v>
      </c>
      <c r="F9" s="24">
        <f t="shared" si="0"/>
        <v>3892</v>
      </c>
      <c r="G9" s="24">
        <f t="shared" si="0"/>
        <v>11</v>
      </c>
      <c r="H9" s="24">
        <f t="shared" si="0"/>
        <v>2122</v>
      </c>
      <c r="I9" s="24">
        <f t="shared" si="0"/>
        <v>1759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aca="true" t="shared" si="1" ref="N9:W9">SUM(N10:N12)</f>
        <v>5580</v>
      </c>
      <c r="O9" s="19">
        <f t="shared" si="1"/>
        <v>12946</v>
      </c>
      <c r="P9" s="24">
        <f t="shared" si="1"/>
        <v>3470</v>
      </c>
      <c r="Q9" s="24">
        <f>SUM(Q10:Q12)</f>
        <v>0</v>
      </c>
      <c r="R9" s="24">
        <f>SUM(R10:R12)</f>
        <v>3470</v>
      </c>
      <c r="S9" s="24">
        <f t="shared" si="1"/>
        <v>2532</v>
      </c>
      <c r="T9" s="24">
        <f t="shared" si="1"/>
        <v>2</v>
      </c>
      <c r="U9" s="79">
        <f t="shared" si="1"/>
        <v>3472</v>
      </c>
      <c r="V9" s="118">
        <f t="shared" si="1"/>
        <v>0</v>
      </c>
      <c r="W9" s="79">
        <f t="shared" si="1"/>
        <v>0</v>
      </c>
    </row>
    <row r="10" spans="1:23" s="10" customFormat="1" ht="15.75">
      <c r="A10" s="168" t="s">
        <v>0</v>
      </c>
      <c r="B10" s="8">
        <v>211</v>
      </c>
      <c r="C10" s="50" t="s">
        <v>1</v>
      </c>
      <c r="D10" s="18">
        <f>SUM(D29,D34,D51,D73)</f>
        <v>2850</v>
      </c>
      <c r="E10" s="18">
        <f>SUM(E29,E34,E51,E73)</f>
        <v>2404</v>
      </c>
      <c r="F10" s="18">
        <f>SUM(G10:L10)</f>
        <v>3127</v>
      </c>
      <c r="G10" s="18">
        <f aca="true" t="shared" si="2" ref="G10:W10">SUM(G29,G34,G51,G73)</f>
        <v>0</v>
      </c>
      <c r="H10" s="18">
        <f t="shared" si="2"/>
        <v>1611</v>
      </c>
      <c r="I10" s="18">
        <f t="shared" si="2"/>
        <v>1516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4109</v>
      </c>
      <c r="O10" s="72">
        <f t="shared" si="2"/>
        <v>9681</v>
      </c>
      <c r="P10" s="18">
        <f>SUM(P29,P34,P51,P73)</f>
        <v>2578</v>
      </c>
      <c r="Q10" s="18">
        <f t="shared" si="2"/>
        <v>0</v>
      </c>
      <c r="R10" s="18">
        <f t="shared" si="2"/>
        <v>2578</v>
      </c>
      <c r="S10" s="18">
        <f t="shared" si="2"/>
        <v>1943</v>
      </c>
      <c r="T10" s="18">
        <f t="shared" si="2"/>
        <v>2</v>
      </c>
      <c r="U10" s="80">
        <f t="shared" si="2"/>
        <v>2580</v>
      </c>
      <c r="V10" s="119">
        <f t="shared" si="2"/>
        <v>0</v>
      </c>
      <c r="W10" s="80">
        <f t="shared" si="2"/>
        <v>0</v>
      </c>
    </row>
    <row r="11" spans="1:23" s="10" customFormat="1" ht="15.75">
      <c r="A11" s="168" t="s">
        <v>0</v>
      </c>
      <c r="B11" s="8">
        <v>212</v>
      </c>
      <c r="C11" s="50" t="s">
        <v>2</v>
      </c>
      <c r="D11" s="18">
        <f>SUM(D35,D53,D74)</f>
        <v>63</v>
      </c>
      <c r="E11" s="18">
        <f>SUM(E35,E53,E74)</f>
        <v>11</v>
      </c>
      <c r="F11" s="18">
        <f aca="true" t="shared" si="3" ref="F11:F30">SUM(G11:L11)</f>
        <v>11</v>
      </c>
      <c r="G11" s="18">
        <f aca="true" t="shared" si="4" ref="G11:M11">SUM(G35,G53,G74)</f>
        <v>11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aca="true" t="shared" si="5" ref="N11:W11">SUM(N53,N35,N74)</f>
        <v>65</v>
      </c>
      <c r="O11" s="72">
        <f t="shared" si="5"/>
        <v>8</v>
      </c>
      <c r="P11" s="18">
        <f t="shared" si="5"/>
        <v>2</v>
      </c>
      <c r="Q11" s="18">
        <f t="shared" si="5"/>
        <v>0</v>
      </c>
      <c r="R11" s="18">
        <f t="shared" si="5"/>
        <v>2</v>
      </c>
      <c r="S11" s="18">
        <f t="shared" si="5"/>
        <v>2</v>
      </c>
      <c r="T11" s="18">
        <f t="shared" si="5"/>
        <v>0</v>
      </c>
      <c r="U11" s="80">
        <f t="shared" si="5"/>
        <v>2</v>
      </c>
      <c r="V11" s="119">
        <f t="shared" si="5"/>
        <v>0</v>
      </c>
      <c r="W11" s="80">
        <f t="shared" si="5"/>
        <v>0</v>
      </c>
    </row>
    <row r="12" spans="1:23" s="10" customFormat="1" ht="15.75">
      <c r="A12" s="168" t="s">
        <v>0</v>
      </c>
      <c r="B12" s="8">
        <v>213</v>
      </c>
      <c r="C12" s="50" t="s">
        <v>3</v>
      </c>
      <c r="D12" s="18">
        <f>SUM(D30,D36,D54,D75)</f>
        <v>1284</v>
      </c>
      <c r="E12" s="18">
        <f>SUM(E30,E36,E54,E75)</f>
        <v>478</v>
      </c>
      <c r="F12" s="18">
        <f t="shared" si="3"/>
        <v>754</v>
      </c>
      <c r="G12" s="18">
        <f aca="true" t="shared" si="6" ref="G12:W12">SUM(G30,G36,G54,G75)</f>
        <v>0</v>
      </c>
      <c r="H12" s="18">
        <f t="shared" si="6"/>
        <v>511</v>
      </c>
      <c r="I12" s="18">
        <f t="shared" si="6"/>
        <v>243</v>
      </c>
      <c r="J12" s="18">
        <f t="shared" si="6"/>
        <v>0</v>
      </c>
      <c r="K12" s="18">
        <f t="shared" si="6"/>
        <v>0</v>
      </c>
      <c r="L12" s="18">
        <f t="shared" si="6"/>
        <v>0</v>
      </c>
      <c r="M12" s="18">
        <f t="shared" si="6"/>
        <v>0</v>
      </c>
      <c r="N12" s="18">
        <f t="shared" si="6"/>
        <v>1406</v>
      </c>
      <c r="O12" s="72">
        <f t="shared" si="6"/>
        <v>3257</v>
      </c>
      <c r="P12" s="18">
        <f t="shared" si="6"/>
        <v>890</v>
      </c>
      <c r="Q12" s="18">
        <f t="shared" si="6"/>
        <v>0</v>
      </c>
      <c r="R12" s="18">
        <f t="shared" si="6"/>
        <v>890</v>
      </c>
      <c r="S12" s="18">
        <f t="shared" si="6"/>
        <v>587</v>
      </c>
      <c r="T12" s="18">
        <f t="shared" si="6"/>
        <v>0</v>
      </c>
      <c r="U12" s="80">
        <f t="shared" si="6"/>
        <v>890</v>
      </c>
      <c r="V12" s="119">
        <f t="shared" si="6"/>
        <v>0</v>
      </c>
      <c r="W12" s="80">
        <f t="shared" si="6"/>
        <v>0</v>
      </c>
    </row>
    <row r="13" spans="1:23" s="7" customFormat="1" ht="15.75">
      <c r="A13" s="167" t="s">
        <v>0</v>
      </c>
      <c r="B13" s="5">
        <v>220</v>
      </c>
      <c r="C13" s="51" t="s">
        <v>4</v>
      </c>
      <c r="D13" s="24">
        <f aca="true" t="shared" si="7" ref="D13:M13">SUM(D14:D19)</f>
        <v>277</v>
      </c>
      <c r="E13" s="24">
        <f t="shared" si="7"/>
        <v>168</v>
      </c>
      <c r="F13" s="24">
        <f t="shared" si="7"/>
        <v>190</v>
      </c>
      <c r="G13" s="24">
        <f t="shared" si="7"/>
        <v>190</v>
      </c>
      <c r="H13" s="24">
        <f t="shared" si="7"/>
        <v>0</v>
      </c>
      <c r="I13" s="24">
        <f t="shared" si="7"/>
        <v>0</v>
      </c>
      <c r="J13" s="24">
        <f t="shared" si="7"/>
        <v>0</v>
      </c>
      <c r="K13" s="24">
        <f t="shared" si="7"/>
        <v>0</v>
      </c>
      <c r="L13" s="24">
        <f t="shared" si="7"/>
        <v>0</v>
      </c>
      <c r="M13" s="24">
        <f t="shared" si="7"/>
        <v>0</v>
      </c>
      <c r="N13" s="24">
        <f aca="true" t="shared" si="8" ref="N13:W13">SUM(N14:N19)</f>
        <v>376</v>
      </c>
      <c r="O13" s="19">
        <f t="shared" si="8"/>
        <v>2131</v>
      </c>
      <c r="P13" s="24">
        <f>SUM(P14:P19)</f>
        <v>639</v>
      </c>
      <c r="Q13" s="24">
        <f>SUM(Q14:Q19)</f>
        <v>0</v>
      </c>
      <c r="R13" s="24">
        <f>SUM(R14:R19)</f>
        <v>639</v>
      </c>
      <c r="S13" s="24">
        <f t="shared" si="8"/>
        <v>358</v>
      </c>
      <c r="T13" s="24">
        <f>SUM(T14:T19)</f>
        <v>199</v>
      </c>
      <c r="U13" s="79">
        <f t="shared" si="8"/>
        <v>838</v>
      </c>
      <c r="V13" s="118">
        <f t="shared" si="8"/>
        <v>0</v>
      </c>
      <c r="W13" s="79">
        <f t="shared" si="8"/>
        <v>0</v>
      </c>
    </row>
    <row r="14" spans="1:23" s="10" customFormat="1" ht="14.25" customHeight="1">
      <c r="A14" s="168" t="s">
        <v>0</v>
      </c>
      <c r="B14" s="8">
        <v>221</v>
      </c>
      <c r="C14" s="50" t="s">
        <v>5</v>
      </c>
      <c r="D14" s="18">
        <f>SUM(D56)</f>
        <v>31</v>
      </c>
      <c r="E14" s="18">
        <f aca="true" t="shared" si="9" ref="E14:M14">SUM(E56)</f>
        <v>20</v>
      </c>
      <c r="F14" s="18">
        <f t="shared" si="3"/>
        <v>27</v>
      </c>
      <c r="G14" s="18">
        <f t="shared" si="9"/>
        <v>27</v>
      </c>
      <c r="H14" s="18">
        <f t="shared" si="9"/>
        <v>0</v>
      </c>
      <c r="I14" s="18">
        <f t="shared" si="9"/>
        <v>0</v>
      </c>
      <c r="J14" s="18">
        <f t="shared" si="9"/>
        <v>0</v>
      </c>
      <c r="K14" s="18">
        <f t="shared" si="9"/>
        <v>0</v>
      </c>
      <c r="L14" s="18">
        <f t="shared" si="9"/>
        <v>0</v>
      </c>
      <c r="M14" s="18">
        <f t="shared" si="9"/>
        <v>0</v>
      </c>
      <c r="N14" s="18">
        <f aca="true" t="shared" si="10" ref="N14:W14">SUM(N56,N37,N77)</f>
        <v>46</v>
      </c>
      <c r="O14" s="72">
        <f t="shared" si="10"/>
        <v>148</v>
      </c>
      <c r="P14" s="18">
        <f t="shared" si="10"/>
        <v>31</v>
      </c>
      <c r="Q14" s="18">
        <f t="shared" si="10"/>
        <v>0</v>
      </c>
      <c r="R14" s="18">
        <f t="shared" si="10"/>
        <v>31</v>
      </c>
      <c r="S14" s="18">
        <f t="shared" si="10"/>
        <v>15</v>
      </c>
      <c r="T14" s="18">
        <f t="shared" si="10"/>
        <v>20</v>
      </c>
      <c r="U14" s="80">
        <f t="shared" si="10"/>
        <v>51</v>
      </c>
      <c r="V14" s="119">
        <f t="shared" si="10"/>
        <v>0</v>
      </c>
      <c r="W14" s="80">
        <f t="shared" si="10"/>
        <v>0</v>
      </c>
    </row>
    <row r="15" spans="1:23" s="10" customFormat="1" ht="15.75">
      <c r="A15" s="168" t="s">
        <v>0</v>
      </c>
      <c r="B15" s="8">
        <v>222</v>
      </c>
      <c r="C15" s="50" t="s">
        <v>6</v>
      </c>
      <c r="D15" s="18">
        <f>SUM(D38,D57,D78)</f>
        <v>9</v>
      </c>
      <c r="E15" s="18">
        <f>SUM(E38,E57,E78)</f>
        <v>2</v>
      </c>
      <c r="F15" s="18">
        <f t="shared" si="3"/>
        <v>3</v>
      </c>
      <c r="G15" s="18">
        <f aca="true" t="shared" si="11" ref="G15:M16">SUM(G38,G57,G78)</f>
        <v>3</v>
      </c>
      <c r="H15" s="18">
        <f t="shared" si="11"/>
        <v>0</v>
      </c>
      <c r="I15" s="18">
        <f t="shared" si="11"/>
        <v>0</v>
      </c>
      <c r="J15" s="18">
        <f t="shared" si="11"/>
        <v>0</v>
      </c>
      <c r="K15" s="18">
        <f t="shared" si="11"/>
        <v>0</v>
      </c>
      <c r="L15" s="18">
        <f t="shared" si="11"/>
        <v>0</v>
      </c>
      <c r="M15" s="18">
        <f t="shared" si="11"/>
        <v>0</v>
      </c>
      <c r="N15" s="18">
        <f aca="true" t="shared" si="12" ref="N15:W15">SUM(N57,N38,N78)</f>
        <v>9</v>
      </c>
      <c r="O15" s="72">
        <f t="shared" si="12"/>
        <v>12</v>
      </c>
      <c r="P15" s="18">
        <f t="shared" si="12"/>
        <v>3</v>
      </c>
      <c r="Q15" s="18">
        <f t="shared" si="12"/>
        <v>0</v>
      </c>
      <c r="R15" s="18">
        <f t="shared" si="12"/>
        <v>3</v>
      </c>
      <c r="S15" s="18">
        <f t="shared" si="12"/>
        <v>3</v>
      </c>
      <c r="T15" s="18">
        <f t="shared" si="12"/>
        <v>0</v>
      </c>
      <c r="U15" s="80">
        <f t="shared" si="12"/>
        <v>3</v>
      </c>
      <c r="V15" s="119">
        <f t="shared" si="12"/>
        <v>0</v>
      </c>
      <c r="W15" s="80">
        <f t="shared" si="12"/>
        <v>0</v>
      </c>
    </row>
    <row r="16" spans="1:23" s="10" customFormat="1" ht="15.75">
      <c r="A16" s="168" t="s">
        <v>0</v>
      </c>
      <c r="B16" s="8">
        <v>223</v>
      </c>
      <c r="C16" s="50" t="s">
        <v>7</v>
      </c>
      <c r="D16" s="18">
        <f>SUM(D39,D58,D79)</f>
        <v>132</v>
      </c>
      <c r="E16" s="18">
        <f>SUM(E39,E58,E79)</f>
        <v>84</v>
      </c>
      <c r="F16" s="18">
        <f t="shared" si="3"/>
        <v>84</v>
      </c>
      <c r="G16" s="18">
        <f t="shared" si="11"/>
        <v>84</v>
      </c>
      <c r="H16" s="18">
        <f t="shared" si="11"/>
        <v>0</v>
      </c>
      <c r="I16" s="18">
        <f t="shared" si="11"/>
        <v>0</v>
      </c>
      <c r="J16" s="18">
        <f t="shared" si="11"/>
        <v>0</v>
      </c>
      <c r="K16" s="18">
        <f t="shared" si="11"/>
        <v>0</v>
      </c>
      <c r="L16" s="18">
        <f t="shared" si="11"/>
        <v>0</v>
      </c>
      <c r="M16" s="18">
        <f t="shared" si="11"/>
        <v>0</v>
      </c>
      <c r="N16" s="18">
        <f>SUM(N58,N39,N79)</f>
        <v>238</v>
      </c>
      <c r="O16" s="72">
        <f>SUM(O58,O39,O79)</f>
        <v>1585</v>
      </c>
      <c r="P16" s="18">
        <f aca="true" t="shared" si="13" ref="P16:U16">SUM(P58,P39,P79,P59)</f>
        <v>549</v>
      </c>
      <c r="Q16" s="18">
        <f t="shared" si="13"/>
        <v>0</v>
      </c>
      <c r="R16" s="18">
        <f t="shared" si="13"/>
        <v>549</v>
      </c>
      <c r="S16" s="18">
        <f t="shared" si="13"/>
        <v>302</v>
      </c>
      <c r="T16" s="18">
        <f t="shared" si="13"/>
        <v>89</v>
      </c>
      <c r="U16" s="80">
        <f t="shared" si="13"/>
        <v>638</v>
      </c>
      <c r="V16" s="119">
        <f>SUM(V58,V39,V79)</f>
        <v>0</v>
      </c>
      <c r="W16" s="80">
        <f>SUM(W58,W39,W79)</f>
        <v>0</v>
      </c>
    </row>
    <row r="17" spans="1:23" s="10" customFormat="1" ht="15.75" hidden="1">
      <c r="A17" s="168" t="s">
        <v>0</v>
      </c>
      <c r="B17" s="8">
        <v>224</v>
      </c>
      <c r="C17" s="50" t="s">
        <v>8</v>
      </c>
      <c r="D17" s="18">
        <v>0</v>
      </c>
      <c r="E17" s="18">
        <v>0</v>
      </c>
      <c r="F17" s="18">
        <f t="shared" si="3"/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aca="true" t="shared" si="14" ref="N17:W17">SUM(N60,N40,N80)</f>
        <v>0</v>
      </c>
      <c r="O17" s="72">
        <f t="shared" si="14"/>
        <v>0</v>
      </c>
      <c r="P17" s="18">
        <f t="shared" si="14"/>
        <v>0</v>
      </c>
      <c r="Q17" s="18">
        <f t="shared" si="14"/>
        <v>0</v>
      </c>
      <c r="R17" s="18">
        <f t="shared" si="14"/>
        <v>0</v>
      </c>
      <c r="S17" s="18">
        <f t="shared" si="14"/>
        <v>0</v>
      </c>
      <c r="T17" s="18">
        <f t="shared" si="14"/>
        <v>0</v>
      </c>
      <c r="U17" s="80">
        <f t="shared" si="14"/>
        <v>0</v>
      </c>
      <c r="V17" s="119">
        <f t="shared" si="14"/>
        <v>0</v>
      </c>
      <c r="W17" s="80">
        <f t="shared" si="14"/>
        <v>0</v>
      </c>
    </row>
    <row r="18" spans="1:23" s="10" customFormat="1" ht="15" customHeight="1">
      <c r="A18" s="168" t="s">
        <v>0</v>
      </c>
      <c r="B18" s="8">
        <v>225</v>
      </c>
      <c r="C18" s="50" t="s">
        <v>9</v>
      </c>
      <c r="D18" s="18">
        <f>SUM(D37,D41,D61,D81)</f>
        <v>22</v>
      </c>
      <c r="E18" s="18">
        <f>SUM(E37,E41,E61,E81)</f>
        <v>5</v>
      </c>
      <c r="F18" s="18">
        <f t="shared" si="3"/>
        <v>7</v>
      </c>
      <c r="G18" s="18">
        <f aca="true" t="shared" si="15" ref="G18:M18">SUM(G37,G41,G61,G81)</f>
        <v>7</v>
      </c>
      <c r="H18" s="18">
        <f t="shared" si="15"/>
        <v>0</v>
      </c>
      <c r="I18" s="18">
        <f t="shared" si="15"/>
        <v>0</v>
      </c>
      <c r="J18" s="18">
        <f t="shared" si="15"/>
        <v>0</v>
      </c>
      <c r="K18" s="18">
        <f t="shared" si="15"/>
        <v>0</v>
      </c>
      <c r="L18" s="18">
        <f t="shared" si="15"/>
        <v>0</v>
      </c>
      <c r="M18" s="18">
        <f t="shared" si="15"/>
        <v>0</v>
      </c>
      <c r="N18" s="18">
        <f aca="true" t="shared" si="16" ref="N18:W18">SUM(N61,N41,N81)</f>
        <v>17</v>
      </c>
      <c r="O18" s="72">
        <f t="shared" si="16"/>
        <v>34</v>
      </c>
      <c r="P18" s="18">
        <f t="shared" si="16"/>
        <v>10</v>
      </c>
      <c r="Q18" s="18">
        <f t="shared" si="16"/>
        <v>0</v>
      </c>
      <c r="R18" s="18">
        <f t="shared" si="16"/>
        <v>10</v>
      </c>
      <c r="S18" s="18">
        <f t="shared" si="16"/>
        <v>4</v>
      </c>
      <c r="T18" s="18">
        <f t="shared" si="16"/>
        <v>0</v>
      </c>
      <c r="U18" s="80">
        <f t="shared" si="16"/>
        <v>10</v>
      </c>
      <c r="V18" s="119">
        <f t="shared" si="16"/>
        <v>0</v>
      </c>
      <c r="W18" s="80">
        <f t="shared" si="16"/>
        <v>0</v>
      </c>
    </row>
    <row r="19" spans="1:23" s="10" customFormat="1" ht="15" customHeight="1">
      <c r="A19" s="168" t="s">
        <v>0</v>
      </c>
      <c r="B19" s="8">
        <v>226</v>
      </c>
      <c r="C19" s="50" t="s">
        <v>10</v>
      </c>
      <c r="D19" s="18">
        <f>SUM(D42,D62,D82)</f>
        <v>83</v>
      </c>
      <c r="E19" s="18">
        <f>SUM(E42,E62,E82)</f>
        <v>57</v>
      </c>
      <c r="F19" s="18">
        <f t="shared" si="3"/>
        <v>69</v>
      </c>
      <c r="G19" s="18">
        <f aca="true" t="shared" si="17" ref="G19:M19">SUM(G42,G62,G82)</f>
        <v>69</v>
      </c>
      <c r="H19" s="18">
        <f t="shared" si="17"/>
        <v>0</v>
      </c>
      <c r="I19" s="18">
        <f t="shared" si="17"/>
        <v>0</v>
      </c>
      <c r="J19" s="18">
        <f t="shared" si="17"/>
        <v>0</v>
      </c>
      <c r="K19" s="18">
        <f t="shared" si="17"/>
        <v>0</v>
      </c>
      <c r="L19" s="18">
        <f t="shared" si="17"/>
        <v>0</v>
      </c>
      <c r="M19" s="18">
        <f t="shared" si="17"/>
        <v>0</v>
      </c>
      <c r="N19" s="18">
        <f aca="true" t="shared" si="18" ref="N19:W19">SUM(N62,N42,N82,N93)</f>
        <v>66</v>
      </c>
      <c r="O19" s="72">
        <f t="shared" si="18"/>
        <v>352</v>
      </c>
      <c r="P19" s="18">
        <f t="shared" si="18"/>
        <v>46</v>
      </c>
      <c r="Q19" s="18">
        <f t="shared" si="18"/>
        <v>0</v>
      </c>
      <c r="R19" s="18">
        <f t="shared" si="18"/>
        <v>46</v>
      </c>
      <c r="S19" s="18">
        <f t="shared" si="18"/>
        <v>34</v>
      </c>
      <c r="T19" s="18">
        <f t="shared" si="18"/>
        <v>90</v>
      </c>
      <c r="U19" s="80">
        <f t="shared" si="18"/>
        <v>136</v>
      </c>
      <c r="V19" s="119">
        <f t="shared" si="18"/>
        <v>0</v>
      </c>
      <c r="W19" s="80">
        <f t="shared" si="18"/>
        <v>0</v>
      </c>
    </row>
    <row r="20" spans="1:23" s="7" customFormat="1" ht="15.75" hidden="1">
      <c r="A20" s="167" t="s">
        <v>0</v>
      </c>
      <c r="B20" s="5">
        <v>231</v>
      </c>
      <c r="C20" s="51" t="s">
        <v>11</v>
      </c>
      <c r="D20" s="18">
        <f>SUM(D39,D43,D64,D83)</f>
        <v>0</v>
      </c>
      <c r="E20" s="18">
        <f>SUM(E39,E43,E64,E83)</f>
        <v>0</v>
      </c>
      <c r="F20" s="18">
        <f t="shared" si="3"/>
        <v>0</v>
      </c>
      <c r="G20" s="18">
        <f aca="true" t="shared" si="19" ref="G20:M21">SUM(G39,G43,G64,G83)</f>
        <v>0</v>
      </c>
      <c r="H20" s="18">
        <f t="shared" si="19"/>
        <v>0</v>
      </c>
      <c r="I20" s="18">
        <f t="shared" si="19"/>
        <v>0</v>
      </c>
      <c r="J20" s="18">
        <f t="shared" si="19"/>
        <v>0</v>
      </c>
      <c r="K20" s="18">
        <f t="shared" si="19"/>
        <v>0</v>
      </c>
      <c r="L20" s="18">
        <f t="shared" si="19"/>
        <v>0</v>
      </c>
      <c r="M20" s="18">
        <f t="shared" si="19"/>
        <v>0</v>
      </c>
      <c r="N20" s="24">
        <f aca="true" t="shared" si="20" ref="N20:W20">SUM(N91)</f>
        <v>0</v>
      </c>
      <c r="O20" s="19">
        <f t="shared" si="20"/>
        <v>0</v>
      </c>
      <c r="P20" s="24">
        <f t="shared" si="20"/>
        <v>0</v>
      </c>
      <c r="Q20" s="18">
        <f>SUM(Q63,Q43,Q83,Q94)</f>
        <v>0</v>
      </c>
      <c r="R20" s="24">
        <f>SUM(R91)</f>
        <v>0</v>
      </c>
      <c r="S20" s="24"/>
      <c r="T20" s="18">
        <f>SUM(T63,T43,T83,T94)</f>
        <v>0</v>
      </c>
      <c r="U20" s="79">
        <f t="shared" si="20"/>
        <v>0</v>
      </c>
      <c r="V20" s="118">
        <f t="shared" si="20"/>
        <v>0</v>
      </c>
      <c r="W20" s="79">
        <f t="shared" si="20"/>
        <v>0</v>
      </c>
    </row>
    <row r="21" spans="1:23" s="7" customFormat="1" ht="15.75" hidden="1">
      <c r="A21" s="167" t="s">
        <v>0</v>
      </c>
      <c r="B21" s="5">
        <v>262</v>
      </c>
      <c r="C21" s="51" t="s">
        <v>45</v>
      </c>
      <c r="D21" s="18">
        <f>SUM(D40,D44,D65,D84)</f>
        <v>0</v>
      </c>
      <c r="E21" s="18">
        <f>SUM(E40,E44,E65,E84)</f>
        <v>0</v>
      </c>
      <c r="F21" s="18">
        <f t="shared" si="3"/>
        <v>0</v>
      </c>
      <c r="G21" s="18">
        <f t="shared" si="19"/>
        <v>0</v>
      </c>
      <c r="H21" s="18">
        <f t="shared" si="19"/>
        <v>0</v>
      </c>
      <c r="I21" s="18">
        <f t="shared" si="19"/>
        <v>0</v>
      </c>
      <c r="J21" s="18">
        <f t="shared" si="19"/>
        <v>0</v>
      </c>
      <c r="K21" s="18">
        <f t="shared" si="19"/>
        <v>0</v>
      </c>
      <c r="L21" s="18">
        <f t="shared" si="19"/>
        <v>0</v>
      </c>
      <c r="M21" s="18">
        <f t="shared" si="19"/>
        <v>0</v>
      </c>
      <c r="N21" s="24">
        <f>SUM(N64,N43,N83)</f>
        <v>0</v>
      </c>
      <c r="O21" s="19">
        <f>SUM(O64,O43,O83)</f>
        <v>0</v>
      </c>
      <c r="P21" s="24">
        <f>SUM(P64,P43,P83)</f>
        <v>0</v>
      </c>
      <c r="Q21" s="18">
        <f>SUM(Q64,Q44,Q84,Q95)</f>
        <v>-48</v>
      </c>
      <c r="R21" s="24">
        <f>SUM(R64,R43,R83)</f>
        <v>0</v>
      </c>
      <c r="S21" s="24"/>
      <c r="T21" s="18">
        <f>SUM(T64,T44,T84,T95)</f>
        <v>335</v>
      </c>
      <c r="U21" s="79">
        <f>SUM(U64,U43,U83)</f>
        <v>0</v>
      </c>
      <c r="V21" s="118">
        <f>SUM(V64,V43,V83)</f>
        <v>0</v>
      </c>
      <c r="W21" s="79">
        <f>SUM(W64,W43,W83)</f>
        <v>0</v>
      </c>
    </row>
    <row r="22" spans="1:23" s="7" customFormat="1" ht="15" customHeight="1">
      <c r="A22" s="167" t="s">
        <v>0</v>
      </c>
      <c r="B22" s="5">
        <v>263</v>
      </c>
      <c r="C22" s="51" t="s">
        <v>127</v>
      </c>
      <c r="D22" s="18">
        <v>0</v>
      </c>
      <c r="E22" s="18">
        <v>0</v>
      </c>
      <c r="F22" s="18">
        <f t="shared" si="3"/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24">
        <f>SUM(N65,N44,N84)</f>
        <v>0</v>
      </c>
      <c r="O22" s="19">
        <f>SUM(O65,O44,O84)</f>
        <v>0</v>
      </c>
      <c r="P22" s="24">
        <f>SUM(P65,P44)</f>
        <v>48</v>
      </c>
      <c r="Q22" s="18">
        <f>SUM(Q65,Q45,Q85,Q96)</f>
        <v>-48</v>
      </c>
      <c r="R22" s="24">
        <f>SUM(R65,R44)</f>
        <v>0</v>
      </c>
      <c r="S22" s="24">
        <f>SUM(S65,S44)</f>
        <v>0</v>
      </c>
      <c r="T22" s="18">
        <f>SUM(T65,T45,T85,T96)</f>
        <v>0</v>
      </c>
      <c r="U22" s="79">
        <f>SUM(U65,U44)</f>
        <v>0</v>
      </c>
      <c r="V22" s="118">
        <f>SUM(V65,V44,V84)</f>
        <v>0</v>
      </c>
      <c r="W22" s="79">
        <f>SUM(W65,W44,W84)</f>
        <v>0</v>
      </c>
    </row>
    <row r="23" spans="1:23" s="7" customFormat="1" ht="15" customHeight="1">
      <c r="A23" s="168" t="s">
        <v>0</v>
      </c>
      <c r="B23" s="8">
        <v>251</v>
      </c>
      <c r="C23" s="50" t="s">
        <v>42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4"/>
      <c r="O23" s="19"/>
      <c r="P23" s="18">
        <f aca="true" t="shared" si="21" ref="P23:U23">SUM(P84,P63)</f>
        <v>573</v>
      </c>
      <c r="Q23" s="18">
        <f t="shared" si="21"/>
        <v>0</v>
      </c>
      <c r="R23" s="18">
        <f t="shared" si="21"/>
        <v>573</v>
      </c>
      <c r="S23" s="18">
        <f t="shared" si="21"/>
        <v>429</v>
      </c>
      <c r="T23" s="18">
        <f t="shared" si="21"/>
        <v>0</v>
      </c>
      <c r="U23" s="80">
        <f t="shared" si="21"/>
        <v>573</v>
      </c>
      <c r="V23" s="118"/>
      <c r="W23" s="79"/>
    </row>
    <row r="24" spans="1:23" s="7" customFormat="1" ht="15.75">
      <c r="A24" s="167" t="s">
        <v>0</v>
      </c>
      <c r="B24" s="5">
        <v>290</v>
      </c>
      <c r="C24" s="51" t="s">
        <v>12</v>
      </c>
      <c r="D24" s="24">
        <f>SUM(D66,D92,D94,D45,D85,D90)</f>
        <v>78</v>
      </c>
      <c r="E24" s="24">
        <f>SUM(E66,E92,E94,E45,E85,E90)</f>
        <v>2</v>
      </c>
      <c r="F24" s="24">
        <f t="shared" si="3"/>
        <v>2</v>
      </c>
      <c r="G24" s="24">
        <f aca="true" t="shared" si="22" ref="G24:O24">SUM(G66,G92,G94,G45,G85,G90)</f>
        <v>2</v>
      </c>
      <c r="H24" s="24">
        <f t="shared" si="22"/>
        <v>0</v>
      </c>
      <c r="I24" s="24">
        <f t="shared" si="22"/>
        <v>0</v>
      </c>
      <c r="J24" s="24">
        <f t="shared" si="22"/>
        <v>0</v>
      </c>
      <c r="K24" s="24">
        <f t="shared" si="22"/>
        <v>0</v>
      </c>
      <c r="L24" s="24">
        <f t="shared" si="22"/>
        <v>0</v>
      </c>
      <c r="M24" s="24">
        <f t="shared" si="22"/>
        <v>0</v>
      </c>
      <c r="N24" s="24">
        <f t="shared" si="22"/>
        <v>56</v>
      </c>
      <c r="O24" s="19">
        <f t="shared" si="22"/>
        <v>549</v>
      </c>
      <c r="P24" s="24">
        <f>SUM(P66,P92,P94,P45,P85,P90,P31)</f>
        <v>335</v>
      </c>
      <c r="Q24" s="24">
        <f>SUM(Q66,Q92,Q94,Q45,Q85,Q90,Q31)</f>
        <v>0</v>
      </c>
      <c r="R24" s="24">
        <f>SUM(R66,R92,R94,R45,R85,R90,R31)</f>
        <v>335</v>
      </c>
      <c r="S24" s="24">
        <f>SUM(S66,S92,S94,S45,S85,S90,S31)</f>
        <v>312</v>
      </c>
      <c r="T24" s="24">
        <f>SUM(T66,T92,T94,T45,T85,T90,T31)</f>
        <v>0</v>
      </c>
      <c r="U24" s="79">
        <f>SUM(U66,U92,U94,U45,U85,U90,U31)</f>
        <v>335</v>
      </c>
      <c r="V24" s="118">
        <f>SUM(V66,V92,V94,V45,V85,V90)</f>
        <v>0</v>
      </c>
      <c r="W24" s="79">
        <f>SUM(W66,W92,W94,W45,W85,W90)</f>
        <v>0</v>
      </c>
    </row>
    <row r="25" spans="1:23" s="7" customFormat="1" ht="15.75">
      <c r="A25" s="167" t="s">
        <v>0</v>
      </c>
      <c r="B25" s="5">
        <v>300</v>
      </c>
      <c r="C25" s="51" t="s">
        <v>13</v>
      </c>
      <c r="D25" s="24">
        <f>SUM(D26:D27)</f>
        <v>175</v>
      </c>
      <c r="E25" s="24">
        <f aca="true" t="shared" si="23" ref="E25:M25">SUM(E26:E27)</f>
        <v>139</v>
      </c>
      <c r="F25" s="24">
        <f t="shared" si="23"/>
        <v>186</v>
      </c>
      <c r="G25" s="24">
        <f t="shared" si="23"/>
        <v>186</v>
      </c>
      <c r="H25" s="24">
        <f t="shared" si="23"/>
        <v>0</v>
      </c>
      <c r="I25" s="24">
        <f t="shared" si="23"/>
        <v>0</v>
      </c>
      <c r="J25" s="24">
        <f t="shared" si="23"/>
        <v>0</v>
      </c>
      <c r="K25" s="24">
        <f t="shared" si="23"/>
        <v>0</v>
      </c>
      <c r="L25" s="24">
        <f t="shared" si="23"/>
        <v>0</v>
      </c>
      <c r="M25" s="24">
        <f t="shared" si="23"/>
        <v>0</v>
      </c>
      <c r="N25" s="24">
        <f>SUM(N26:N27)</f>
        <v>162</v>
      </c>
      <c r="O25" s="19">
        <f aca="true" t="shared" si="24" ref="O25:W25">SUM(O26:O27)</f>
        <v>2351</v>
      </c>
      <c r="P25" s="24">
        <f t="shared" si="24"/>
        <v>580</v>
      </c>
      <c r="Q25" s="24">
        <f>SUM(Q26:Q27)</f>
        <v>0</v>
      </c>
      <c r="R25" s="24">
        <f>SUM(R26:R27)</f>
        <v>580</v>
      </c>
      <c r="S25" s="24">
        <f t="shared" si="24"/>
        <v>547</v>
      </c>
      <c r="T25" s="24">
        <f t="shared" si="24"/>
        <v>32</v>
      </c>
      <c r="U25" s="79">
        <f t="shared" si="24"/>
        <v>612</v>
      </c>
      <c r="V25" s="118">
        <f t="shared" si="24"/>
        <v>0</v>
      </c>
      <c r="W25" s="79">
        <f t="shared" si="24"/>
        <v>0</v>
      </c>
    </row>
    <row r="26" spans="1:23" s="10" customFormat="1" ht="15.75">
      <c r="A26" s="168" t="s">
        <v>0</v>
      </c>
      <c r="B26" s="8">
        <v>310</v>
      </c>
      <c r="C26" s="50" t="s">
        <v>14</v>
      </c>
      <c r="D26" s="18">
        <f>SUM(D68,D47,D87)</f>
        <v>77</v>
      </c>
      <c r="E26" s="18">
        <f>SUM(E68,E47,E87)</f>
        <v>77</v>
      </c>
      <c r="F26" s="18">
        <f t="shared" si="3"/>
        <v>77</v>
      </c>
      <c r="G26" s="18">
        <f aca="true" t="shared" si="25" ref="G26:W26">SUM(G68,G47,G87)</f>
        <v>77</v>
      </c>
      <c r="H26" s="18">
        <f t="shared" si="25"/>
        <v>0</v>
      </c>
      <c r="I26" s="18">
        <f t="shared" si="25"/>
        <v>0</v>
      </c>
      <c r="J26" s="18">
        <f t="shared" si="25"/>
        <v>0</v>
      </c>
      <c r="K26" s="18">
        <f t="shared" si="25"/>
        <v>0</v>
      </c>
      <c r="L26" s="18">
        <f t="shared" si="25"/>
        <v>0</v>
      </c>
      <c r="M26" s="18">
        <f t="shared" si="25"/>
        <v>0</v>
      </c>
      <c r="N26" s="18">
        <f t="shared" si="25"/>
        <v>46</v>
      </c>
      <c r="O26" s="72">
        <f t="shared" si="25"/>
        <v>1932</v>
      </c>
      <c r="P26" s="18">
        <f t="shared" si="25"/>
        <v>500</v>
      </c>
      <c r="Q26" s="18">
        <f t="shared" si="25"/>
        <v>0</v>
      </c>
      <c r="R26" s="18">
        <f t="shared" si="25"/>
        <v>500</v>
      </c>
      <c r="S26" s="18">
        <f t="shared" si="25"/>
        <v>474</v>
      </c>
      <c r="T26" s="18">
        <f t="shared" si="25"/>
        <v>-21</v>
      </c>
      <c r="U26" s="80">
        <f t="shared" si="25"/>
        <v>479</v>
      </c>
      <c r="V26" s="119">
        <f t="shared" si="25"/>
        <v>0</v>
      </c>
      <c r="W26" s="80">
        <f t="shared" si="25"/>
        <v>0</v>
      </c>
    </row>
    <row r="27" spans="1:23" s="10" customFormat="1" ht="16.5" customHeight="1">
      <c r="A27" s="168" t="s">
        <v>0</v>
      </c>
      <c r="B27" s="8">
        <v>340</v>
      </c>
      <c r="C27" s="50" t="s">
        <v>15</v>
      </c>
      <c r="D27" s="18">
        <f>SUM(D69,D48,D88)</f>
        <v>98</v>
      </c>
      <c r="E27" s="18">
        <f>SUM(E69,E48,E88)</f>
        <v>62</v>
      </c>
      <c r="F27" s="18">
        <f t="shared" si="3"/>
        <v>109</v>
      </c>
      <c r="G27" s="18">
        <f aca="true" t="shared" si="26" ref="G27:W27">SUM(G69,G48,G88)</f>
        <v>109</v>
      </c>
      <c r="H27" s="18">
        <f t="shared" si="26"/>
        <v>0</v>
      </c>
      <c r="I27" s="18">
        <f t="shared" si="26"/>
        <v>0</v>
      </c>
      <c r="J27" s="18">
        <f t="shared" si="26"/>
        <v>0</v>
      </c>
      <c r="K27" s="18">
        <f t="shared" si="26"/>
        <v>0</v>
      </c>
      <c r="L27" s="18">
        <f t="shared" si="26"/>
        <v>0</v>
      </c>
      <c r="M27" s="18">
        <f t="shared" si="26"/>
        <v>0</v>
      </c>
      <c r="N27" s="18">
        <f t="shared" si="26"/>
        <v>116</v>
      </c>
      <c r="O27" s="72">
        <f t="shared" si="26"/>
        <v>419</v>
      </c>
      <c r="P27" s="18">
        <f t="shared" si="26"/>
        <v>80</v>
      </c>
      <c r="Q27" s="18">
        <f t="shared" si="26"/>
        <v>0</v>
      </c>
      <c r="R27" s="18">
        <f t="shared" si="26"/>
        <v>80</v>
      </c>
      <c r="S27" s="18">
        <f t="shared" si="26"/>
        <v>73</v>
      </c>
      <c r="T27" s="18">
        <f t="shared" si="26"/>
        <v>53</v>
      </c>
      <c r="U27" s="80">
        <f t="shared" si="26"/>
        <v>133</v>
      </c>
      <c r="V27" s="119">
        <f t="shared" si="26"/>
        <v>0</v>
      </c>
      <c r="W27" s="80">
        <f t="shared" si="26"/>
        <v>0</v>
      </c>
    </row>
    <row r="28" spans="1:23" s="10" customFormat="1" ht="13.5" customHeight="1">
      <c r="A28" s="169" t="s">
        <v>17</v>
      </c>
      <c r="B28" s="12"/>
      <c r="C28" s="52"/>
      <c r="D28" s="19">
        <f aca="true" t="shared" si="27" ref="D28:M28">SUM(D9,D13,D20,D22,D24,D25)</f>
        <v>4727</v>
      </c>
      <c r="E28" s="19">
        <f t="shared" si="27"/>
        <v>3202</v>
      </c>
      <c r="F28" s="19">
        <f t="shared" si="27"/>
        <v>4270</v>
      </c>
      <c r="G28" s="19">
        <f t="shared" si="27"/>
        <v>389</v>
      </c>
      <c r="H28" s="19">
        <f t="shared" si="27"/>
        <v>2122</v>
      </c>
      <c r="I28" s="19">
        <f t="shared" si="27"/>
        <v>1759</v>
      </c>
      <c r="J28" s="19">
        <f t="shared" si="27"/>
        <v>0</v>
      </c>
      <c r="K28" s="19">
        <f t="shared" si="27"/>
        <v>0</v>
      </c>
      <c r="L28" s="19">
        <f t="shared" si="27"/>
        <v>0</v>
      </c>
      <c r="M28" s="19">
        <f t="shared" si="27"/>
        <v>0</v>
      </c>
      <c r="N28" s="19">
        <f>SUM(N9,N13,N20,N22,N24,N25)</f>
        <v>6174</v>
      </c>
      <c r="O28" s="19">
        <f>SUM(O9,O13,O20,O22,O24,O25)</f>
        <v>17977</v>
      </c>
      <c r="P28" s="19">
        <f aca="true" t="shared" si="28" ref="P28:U28">SUM(P9,P13,P23,P24,P25,P22)</f>
        <v>5645</v>
      </c>
      <c r="Q28" s="19">
        <f t="shared" si="28"/>
        <v>-48</v>
      </c>
      <c r="R28" s="19">
        <f t="shared" si="28"/>
        <v>5597</v>
      </c>
      <c r="S28" s="19">
        <f t="shared" si="28"/>
        <v>4178</v>
      </c>
      <c r="T28" s="19">
        <f t="shared" si="28"/>
        <v>233</v>
      </c>
      <c r="U28" s="81">
        <f t="shared" si="28"/>
        <v>5830</v>
      </c>
      <c r="V28" s="120">
        <f>SUM(V9,V13,V20,V22,V24,V25)</f>
        <v>0</v>
      </c>
      <c r="W28" s="81">
        <f>SUM(W9,W13,W20,W22,W24,W25)</f>
        <v>0</v>
      </c>
    </row>
    <row r="29" spans="1:23" s="10" customFormat="1" ht="15.75">
      <c r="A29" s="34" t="s">
        <v>16</v>
      </c>
      <c r="B29" s="8">
        <v>211</v>
      </c>
      <c r="C29" s="50" t="s">
        <v>1</v>
      </c>
      <c r="D29" s="50">
        <v>500</v>
      </c>
      <c r="E29" s="50">
        <v>456</v>
      </c>
      <c r="F29" s="18">
        <f t="shared" si="3"/>
        <v>588</v>
      </c>
      <c r="G29" s="50"/>
      <c r="H29" s="50">
        <v>270</v>
      </c>
      <c r="I29" s="50">
        <v>318</v>
      </c>
      <c r="J29" s="50"/>
      <c r="K29" s="50"/>
      <c r="L29" s="50"/>
      <c r="M29" s="50"/>
      <c r="N29" s="18">
        <v>576</v>
      </c>
      <c r="O29" s="72">
        <f>SUM(P29:W29)</f>
        <v>1679</v>
      </c>
      <c r="P29" s="9">
        <v>466</v>
      </c>
      <c r="Q29" s="9">
        <v>0</v>
      </c>
      <c r="R29" s="9">
        <f>SUM(P29:Q29)</f>
        <v>466</v>
      </c>
      <c r="S29" s="9">
        <v>281</v>
      </c>
      <c r="T29" s="9">
        <v>0</v>
      </c>
      <c r="U29" s="60">
        <f>SUM(P29+T29)</f>
        <v>466</v>
      </c>
      <c r="V29" s="121"/>
      <c r="W29" s="60"/>
    </row>
    <row r="30" spans="1:23" s="10" customFormat="1" ht="14.25" customHeight="1">
      <c r="A30" s="34" t="s">
        <v>16</v>
      </c>
      <c r="B30" s="8">
        <v>213</v>
      </c>
      <c r="C30" s="50" t="s">
        <v>3</v>
      </c>
      <c r="D30" s="50">
        <v>131</v>
      </c>
      <c r="E30" s="50">
        <v>86</v>
      </c>
      <c r="F30" s="18">
        <f t="shared" si="3"/>
        <v>133</v>
      </c>
      <c r="G30" s="50"/>
      <c r="H30" s="50">
        <v>83</v>
      </c>
      <c r="I30" s="50">
        <v>50</v>
      </c>
      <c r="J30" s="50"/>
      <c r="K30" s="50"/>
      <c r="L30" s="50"/>
      <c r="M30" s="50"/>
      <c r="N30" s="18">
        <v>197</v>
      </c>
      <c r="O30" s="72">
        <f>SUM(P30:W30)</f>
        <v>779</v>
      </c>
      <c r="P30" s="9">
        <v>232</v>
      </c>
      <c r="Q30" s="9">
        <v>0</v>
      </c>
      <c r="R30" s="9">
        <f>SUM(P30:Q30)</f>
        <v>232</v>
      </c>
      <c r="S30" s="9">
        <v>83</v>
      </c>
      <c r="T30" s="9">
        <v>0</v>
      </c>
      <c r="U30" s="60">
        <f>SUM(P30+T30)</f>
        <v>232</v>
      </c>
      <c r="V30" s="121"/>
      <c r="W30" s="60"/>
    </row>
    <row r="31" spans="1:23" s="10" customFormat="1" ht="15.75" hidden="1">
      <c r="A31" s="34" t="s">
        <v>16</v>
      </c>
      <c r="B31" s="8">
        <v>290</v>
      </c>
      <c r="C31" s="50" t="s">
        <v>12</v>
      </c>
      <c r="D31" s="50"/>
      <c r="E31" s="50"/>
      <c r="F31" s="18"/>
      <c r="G31" s="50"/>
      <c r="H31" s="50"/>
      <c r="I31" s="50"/>
      <c r="J31" s="50"/>
      <c r="K31" s="50"/>
      <c r="L31" s="50"/>
      <c r="M31" s="50"/>
      <c r="N31" s="18"/>
      <c r="O31" s="72"/>
      <c r="P31" s="9">
        <v>0</v>
      </c>
      <c r="Q31" s="9">
        <v>0</v>
      </c>
      <c r="R31" s="9">
        <f>SUM(M31+Q31)</f>
        <v>0</v>
      </c>
      <c r="S31" s="9">
        <v>0</v>
      </c>
      <c r="T31" s="9">
        <v>0</v>
      </c>
      <c r="U31" s="60">
        <f>SUM(P31+T31)</f>
        <v>0</v>
      </c>
      <c r="V31" s="121"/>
      <c r="W31" s="60"/>
    </row>
    <row r="32" spans="1:23" s="10" customFormat="1" ht="15.75">
      <c r="A32" s="170"/>
      <c r="B32" s="12"/>
      <c r="C32" s="53" t="s">
        <v>18</v>
      </c>
      <c r="D32" s="11">
        <f aca="true" t="shared" si="29" ref="D32:M32">SUM(D29:D30)</f>
        <v>631</v>
      </c>
      <c r="E32" s="11">
        <f t="shared" si="29"/>
        <v>542</v>
      </c>
      <c r="F32" s="11">
        <f t="shared" si="29"/>
        <v>721</v>
      </c>
      <c r="G32" s="11">
        <f t="shared" si="29"/>
        <v>0</v>
      </c>
      <c r="H32" s="11">
        <f t="shared" si="29"/>
        <v>353</v>
      </c>
      <c r="I32" s="11">
        <f t="shared" si="29"/>
        <v>368</v>
      </c>
      <c r="J32" s="11">
        <f t="shared" si="29"/>
        <v>0</v>
      </c>
      <c r="K32" s="11">
        <f t="shared" si="29"/>
        <v>0</v>
      </c>
      <c r="L32" s="11">
        <f t="shared" si="29"/>
        <v>0</v>
      </c>
      <c r="M32" s="11">
        <f t="shared" si="29"/>
        <v>0</v>
      </c>
      <c r="N32" s="11">
        <f>SUM(N29:N30)</f>
        <v>773</v>
      </c>
      <c r="O32" s="11">
        <f>SUM(O29:O30)</f>
        <v>2458</v>
      </c>
      <c r="P32" s="11">
        <f aca="true" t="shared" si="30" ref="P32:U32">SUM(P29:P31)</f>
        <v>698</v>
      </c>
      <c r="Q32" s="11">
        <f t="shared" si="30"/>
        <v>0</v>
      </c>
      <c r="R32" s="11">
        <f t="shared" si="30"/>
        <v>698</v>
      </c>
      <c r="S32" s="11">
        <f t="shared" si="30"/>
        <v>364</v>
      </c>
      <c r="T32" s="11">
        <f t="shared" si="30"/>
        <v>0</v>
      </c>
      <c r="U32" s="82">
        <f t="shared" si="30"/>
        <v>698</v>
      </c>
      <c r="V32" s="122">
        <f>SUM(V29:V30)</f>
        <v>0</v>
      </c>
      <c r="W32" s="82">
        <f>SUM(W29:W30)</f>
        <v>0</v>
      </c>
    </row>
    <row r="33" spans="1:23" s="7" customFormat="1" ht="15" customHeight="1">
      <c r="A33" s="171" t="s">
        <v>19</v>
      </c>
      <c r="B33" s="5">
        <v>210</v>
      </c>
      <c r="C33" s="51" t="s">
        <v>30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24">
        <f>SUM(N34:N36)</f>
        <v>581</v>
      </c>
      <c r="O33" s="19"/>
      <c r="P33" s="6"/>
      <c r="Q33" s="6"/>
      <c r="R33" s="6">
        <f>SUM(P33:Q33)</f>
        <v>0</v>
      </c>
      <c r="S33" s="6"/>
      <c r="T33" s="6"/>
      <c r="U33" s="59"/>
      <c r="V33" s="123"/>
      <c r="W33" s="59"/>
    </row>
    <row r="34" spans="1:23" s="10" customFormat="1" ht="15.75">
      <c r="A34" s="34" t="s">
        <v>19</v>
      </c>
      <c r="B34" s="8">
        <v>211</v>
      </c>
      <c r="C34" s="50" t="s">
        <v>1</v>
      </c>
      <c r="D34" s="50">
        <v>450</v>
      </c>
      <c r="E34" s="50">
        <v>350</v>
      </c>
      <c r="F34" s="18">
        <f>SUM(G34:L34)</f>
        <v>444</v>
      </c>
      <c r="G34" s="50"/>
      <c r="H34" s="50">
        <v>444</v>
      </c>
      <c r="I34" s="50"/>
      <c r="J34" s="50"/>
      <c r="K34" s="50"/>
      <c r="L34" s="50"/>
      <c r="M34" s="50"/>
      <c r="N34" s="18">
        <v>429</v>
      </c>
      <c r="O34" s="72">
        <f aca="true" t="shared" si="31" ref="O34:O45">SUM(P34:W34)</f>
        <v>307</v>
      </c>
      <c r="P34" s="9">
        <v>83</v>
      </c>
      <c r="Q34" s="9">
        <v>0</v>
      </c>
      <c r="R34" s="9">
        <f aca="true" t="shared" si="32" ref="R34:R45">SUM(P34:Q34)</f>
        <v>83</v>
      </c>
      <c r="S34" s="9">
        <v>58</v>
      </c>
      <c r="T34" s="9">
        <v>0</v>
      </c>
      <c r="U34" s="60">
        <f>SUM(P34+T34)</f>
        <v>83</v>
      </c>
      <c r="V34" s="121"/>
      <c r="W34" s="60"/>
    </row>
    <row r="35" spans="1:23" s="10" customFormat="1" ht="15.75" hidden="1">
      <c r="A35" s="34" t="s">
        <v>19</v>
      </c>
      <c r="B35" s="8">
        <v>212</v>
      </c>
      <c r="C35" s="50" t="s">
        <v>2</v>
      </c>
      <c r="D35" s="50">
        <v>5</v>
      </c>
      <c r="E35" s="50">
        <v>0</v>
      </c>
      <c r="F35" s="18">
        <f>SUM(G35:L35)</f>
        <v>0</v>
      </c>
      <c r="G35" s="50"/>
      <c r="H35" s="50"/>
      <c r="I35" s="50"/>
      <c r="J35" s="50"/>
      <c r="K35" s="50"/>
      <c r="L35" s="50"/>
      <c r="M35" s="50"/>
      <c r="N35" s="18">
        <v>5</v>
      </c>
      <c r="O35" s="72">
        <f t="shared" si="31"/>
        <v>0</v>
      </c>
      <c r="P35" s="9">
        <v>0</v>
      </c>
      <c r="Q35" s="9"/>
      <c r="R35" s="9">
        <f t="shared" si="32"/>
        <v>0</v>
      </c>
      <c r="S35" s="9"/>
      <c r="T35" s="9"/>
      <c r="U35" s="60">
        <f>SUM(P35+T35)</f>
        <v>0</v>
      </c>
      <c r="V35" s="121"/>
      <c r="W35" s="60"/>
    </row>
    <row r="36" spans="1:23" s="10" customFormat="1" ht="14.25" customHeight="1">
      <c r="A36" s="34" t="s">
        <v>19</v>
      </c>
      <c r="B36" s="8">
        <v>213</v>
      </c>
      <c r="C36" s="50" t="s">
        <v>3</v>
      </c>
      <c r="D36" s="50">
        <v>118</v>
      </c>
      <c r="E36" s="50">
        <v>63</v>
      </c>
      <c r="F36" s="18">
        <f>SUM(G36:L36)</f>
        <v>112</v>
      </c>
      <c r="G36" s="50"/>
      <c r="H36" s="50">
        <v>112</v>
      </c>
      <c r="I36" s="50"/>
      <c r="J36" s="50"/>
      <c r="K36" s="50"/>
      <c r="L36" s="50"/>
      <c r="M36" s="50"/>
      <c r="N36" s="18">
        <v>147</v>
      </c>
      <c r="O36" s="72">
        <f t="shared" si="31"/>
        <v>93</v>
      </c>
      <c r="P36" s="9">
        <v>25</v>
      </c>
      <c r="Q36" s="9">
        <v>0</v>
      </c>
      <c r="R36" s="9">
        <f t="shared" si="32"/>
        <v>25</v>
      </c>
      <c r="S36" s="9">
        <v>18</v>
      </c>
      <c r="T36" s="9">
        <v>0</v>
      </c>
      <c r="U36" s="60">
        <f>SUM(P36+T36)</f>
        <v>25</v>
      </c>
      <c r="V36" s="121"/>
      <c r="W36" s="60"/>
    </row>
    <row r="37" spans="1:23" s="10" customFormat="1" ht="15.75" hidden="1">
      <c r="A37" s="34" t="s">
        <v>19</v>
      </c>
      <c r="B37" s="8">
        <v>221</v>
      </c>
      <c r="C37" s="50" t="s">
        <v>5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18"/>
      <c r="O37" s="72">
        <f t="shared" si="31"/>
        <v>0</v>
      </c>
      <c r="P37" s="9"/>
      <c r="Q37" s="9"/>
      <c r="R37" s="9">
        <f t="shared" si="32"/>
        <v>0</v>
      </c>
      <c r="S37" s="9"/>
      <c r="T37" s="9"/>
      <c r="U37" s="60"/>
      <c r="V37" s="121"/>
      <c r="W37" s="60"/>
    </row>
    <row r="38" spans="1:23" s="10" customFormat="1" ht="15.75" hidden="1">
      <c r="A38" s="34" t="s">
        <v>19</v>
      </c>
      <c r="B38" s="8">
        <v>222</v>
      </c>
      <c r="C38" s="50" t="s">
        <v>6</v>
      </c>
      <c r="D38" s="50">
        <v>3</v>
      </c>
      <c r="E38" s="50">
        <v>0</v>
      </c>
      <c r="F38" s="18">
        <f aca="true" t="shared" si="33" ref="F38:F45">SUM(G38:L38)</f>
        <v>0</v>
      </c>
      <c r="G38" s="50"/>
      <c r="H38" s="50"/>
      <c r="I38" s="50"/>
      <c r="J38" s="50"/>
      <c r="K38" s="50"/>
      <c r="L38" s="50"/>
      <c r="M38" s="50"/>
      <c r="N38" s="18">
        <v>3</v>
      </c>
      <c r="O38" s="72">
        <f t="shared" si="31"/>
        <v>0</v>
      </c>
      <c r="P38" s="9"/>
      <c r="Q38" s="9"/>
      <c r="R38" s="9">
        <f t="shared" si="32"/>
        <v>0</v>
      </c>
      <c r="S38" s="9"/>
      <c r="T38" s="9"/>
      <c r="U38" s="60"/>
      <c r="V38" s="121"/>
      <c r="W38" s="60"/>
    </row>
    <row r="39" spans="1:23" s="10" customFormat="1" ht="15.75" hidden="1">
      <c r="A39" s="34" t="s">
        <v>19</v>
      </c>
      <c r="B39" s="8">
        <v>223</v>
      </c>
      <c r="C39" s="50" t="s">
        <v>7</v>
      </c>
      <c r="D39" s="50"/>
      <c r="E39" s="50"/>
      <c r="F39" s="18">
        <f t="shared" si="33"/>
        <v>0</v>
      </c>
      <c r="G39" s="50"/>
      <c r="H39" s="50"/>
      <c r="I39" s="50"/>
      <c r="J39" s="50"/>
      <c r="K39" s="50"/>
      <c r="L39" s="50"/>
      <c r="M39" s="50"/>
      <c r="N39" s="18"/>
      <c r="O39" s="72">
        <f t="shared" si="31"/>
        <v>0</v>
      </c>
      <c r="P39" s="9"/>
      <c r="Q39" s="9"/>
      <c r="R39" s="9">
        <f t="shared" si="32"/>
        <v>0</v>
      </c>
      <c r="S39" s="9"/>
      <c r="T39" s="9"/>
      <c r="U39" s="60"/>
      <c r="V39" s="121"/>
      <c r="W39" s="60"/>
    </row>
    <row r="40" spans="1:23" s="10" customFormat="1" ht="15.75" hidden="1">
      <c r="A40" s="34" t="s">
        <v>19</v>
      </c>
      <c r="B40" s="8">
        <v>224</v>
      </c>
      <c r="C40" s="50" t="s">
        <v>8</v>
      </c>
      <c r="D40" s="50"/>
      <c r="E40" s="50"/>
      <c r="F40" s="18">
        <f t="shared" si="33"/>
        <v>0</v>
      </c>
      <c r="G40" s="50"/>
      <c r="H40" s="50"/>
      <c r="I40" s="50"/>
      <c r="J40" s="50"/>
      <c r="K40" s="50"/>
      <c r="L40" s="50"/>
      <c r="M40" s="50"/>
      <c r="N40" s="18"/>
      <c r="O40" s="72">
        <f t="shared" si="31"/>
        <v>0</v>
      </c>
      <c r="P40" s="9"/>
      <c r="Q40" s="9"/>
      <c r="R40" s="9">
        <f t="shared" si="32"/>
        <v>0</v>
      </c>
      <c r="S40" s="9"/>
      <c r="T40" s="9"/>
      <c r="U40" s="60"/>
      <c r="V40" s="121"/>
      <c r="W40" s="60"/>
    </row>
    <row r="41" spans="1:23" s="10" customFormat="1" ht="15.75" hidden="1">
      <c r="A41" s="34" t="s">
        <v>19</v>
      </c>
      <c r="B41" s="8">
        <v>225</v>
      </c>
      <c r="C41" s="50" t="s">
        <v>9</v>
      </c>
      <c r="D41" s="50"/>
      <c r="E41" s="50"/>
      <c r="F41" s="18">
        <f t="shared" si="33"/>
        <v>0</v>
      </c>
      <c r="G41" s="50"/>
      <c r="H41" s="50"/>
      <c r="I41" s="50"/>
      <c r="J41" s="50"/>
      <c r="K41" s="50"/>
      <c r="L41" s="50"/>
      <c r="M41" s="50"/>
      <c r="N41" s="18"/>
      <c r="O41" s="72">
        <f t="shared" si="31"/>
        <v>0</v>
      </c>
      <c r="P41" s="9"/>
      <c r="Q41" s="9"/>
      <c r="R41" s="9">
        <f t="shared" si="32"/>
        <v>0</v>
      </c>
      <c r="S41" s="9"/>
      <c r="T41" s="9"/>
      <c r="U41" s="60"/>
      <c r="V41" s="121"/>
      <c r="W41" s="60"/>
    </row>
    <row r="42" spans="1:23" s="10" customFormat="1" ht="15.75" hidden="1">
      <c r="A42" s="34" t="s">
        <v>19</v>
      </c>
      <c r="B42" s="8">
        <v>226</v>
      </c>
      <c r="C42" s="50" t="s">
        <v>10</v>
      </c>
      <c r="D42" s="50">
        <v>5</v>
      </c>
      <c r="E42" s="50">
        <v>0</v>
      </c>
      <c r="F42" s="18">
        <f t="shared" si="33"/>
        <v>0</v>
      </c>
      <c r="G42" s="50"/>
      <c r="H42" s="50"/>
      <c r="I42" s="50"/>
      <c r="J42" s="50"/>
      <c r="K42" s="50"/>
      <c r="L42" s="50"/>
      <c r="M42" s="50"/>
      <c r="N42" s="18">
        <v>5</v>
      </c>
      <c r="O42" s="72">
        <f t="shared" si="31"/>
        <v>0</v>
      </c>
      <c r="P42" s="9"/>
      <c r="Q42" s="9"/>
      <c r="R42" s="9">
        <f t="shared" si="32"/>
        <v>0</v>
      </c>
      <c r="S42" s="9"/>
      <c r="T42" s="9"/>
      <c r="U42" s="60"/>
      <c r="V42" s="121"/>
      <c r="W42" s="60"/>
    </row>
    <row r="43" spans="1:23" s="7" customFormat="1" ht="15.75" hidden="1">
      <c r="A43" s="171" t="s">
        <v>19</v>
      </c>
      <c r="B43" s="5">
        <v>262</v>
      </c>
      <c r="C43" s="51" t="s">
        <v>35</v>
      </c>
      <c r="D43" s="51"/>
      <c r="E43" s="51"/>
      <c r="F43" s="18">
        <f t="shared" si="33"/>
        <v>0</v>
      </c>
      <c r="G43" s="51"/>
      <c r="H43" s="51"/>
      <c r="I43" s="51"/>
      <c r="J43" s="51"/>
      <c r="K43" s="51"/>
      <c r="L43" s="51"/>
      <c r="M43" s="51"/>
      <c r="N43" s="24"/>
      <c r="O43" s="72">
        <f t="shared" si="31"/>
        <v>0</v>
      </c>
      <c r="P43" s="6"/>
      <c r="Q43" s="6"/>
      <c r="R43" s="9">
        <f t="shared" si="32"/>
        <v>0</v>
      </c>
      <c r="S43" s="6"/>
      <c r="T43" s="6"/>
      <c r="U43" s="59"/>
      <c r="V43" s="123"/>
      <c r="W43" s="59"/>
    </row>
    <row r="44" spans="1:23" s="7" customFormat="1" ht="31.5" hidden="1">
      <c r="A44" s="171" t="s">
        <v>19</v>
      </c>
      <c r="B44" s="5">
        <v>263</v>
      </c>
      <c r="C44" s="51" t="s">
        <v>44</v>
      </c>
      <c r="D44" s="51"/>
      <c r="E44" s="51"/>
      <c r="F44" s="18">
        <f t="shared" si="33"/>
        <v>0</v>
      </c>
      <c r="G44" s="51"/>
      <c r="H44" s="51"/>
      <c r="I44" s="51"/>
      <c r="J44" s="51"/>
      <c r="K44" s="51"/>
      <c r="L44" s="51"/>
      <c r="M44" s="51"/>
      <c r="N44" s="24"/>
      <c r="O44" s="72">
        <f t="shared" si="31"/>
        <v>0</v>
      </c>
      <c r="P44" s="6"/>
      <c r="Q44" s="6"/>
      <c r="R44" s="9">
        <f t="shared" si="32"/>
        <v>0</v>
      </c>
      <c r="S44" s="6"/>
      <c r="T44" s="6"/>
      <c r="U44" s="59"/>
      <c r="V44" s="123"/>
      <c r="W44" s="59"/>
    </row>
    <row r="45" spans="1:23" s="10" customFormat="1" ht="14.25" customHeight="1">
      <c r="A45" s="171" t="s">
        <v>19</v>
      </c>
      <c r="B45" s="5">
        <v>290</v>
      </c>
      <c r="C45" s="51" t="s">
        <v>12</v>
      </c>
      <c r="D45" s="51">
        <v>10</v>
      </c>
      <c r="E45" s="50">
        <v>0</v>
      </c>
      <c r="F45" s="18">
        <f t="shared" si="33"/>
        <v>0</v>
      </c>
      <c r="G45" s="50"/>
      <c r="H45" s="50"/>
      <c r="I45" s="50"/>
      <c r="J45" s="50"/>
      <c r="K45" s="50"/>
      <c r="L45" s="50"/>
      <c r="M45" s="50"/>
      <c r="N45" s="18">
        <v>1</v>
      </c>
      <c r="O45" s="72">
        <f t="shared" si="31"/>
        <v>11</v>
      </c>
      <c r="P45" s="9">
        <v>3</v>
      </c>
      <c r="Q45" s="9">
        <v>0</v>
      </c>
      <c r="R45" s="9">
        <f t="shared" si="32"/>
        <v>3</v>
      </c>
      <c r="S45" s="9">
        <v>2</v>
      </c>
      <c r="T45" s="9">
        <v>0</v>
      </c>
      <c r="U45" s="60">
        <f>SUM(P45+T45)</f>
        <v>3</v>
      </c>
      <c r="V45" s="121"/>
      <c r="W45" s="60"/>
    </row>
    <row r="46" spans="1:23" s="7" customFormat="1" ht="15.75" hidden="1">
      <c r="A46" s="171" t="s">
        <v>19</v>
      </c>
      <c r="B46" s="5">
        <v>300</v>
      </c>
      <c r="C46" s="51" t="s">
        <v>13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24">
        <f>SUM(N47:N48)</f>
        <v>0</v>
      </c>
      <c r="O46" s="19"/>
      <c r="P46" s="6"/>
      <c r="Q46" s="6"/>
      <c r="R46" s="6"/>
      <c r="S46" s="6"/>
      <c r="T46" s="6"/>
      <c r="U46" s="59"/>
      <c r="V46" s="123"/>
      <c r="W46" s="59"/>
    </row>
    <row r="47" spans="1:23" s="10" customFormat="1" ht="15.75" hidden="1">
      <c r="A47" s="34" t="s">
        <v>19</v>
      </c>
      <c r="B47" s="8">
        <v>310</v>
      </c>
      <c r="C47" s="50" t="s">
        <v>14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18"/>
      <c r="O47" s="72"/>
      <c r="P47" s="9"/>
      <c r="Q47" s="9"/>
      <c r="R47" s="9"/>
      <c r="S47" s="9"/>
      <c r="T47" s="9"/>
      <c r="U47" s="60"/>
      <c r="V47" s="121"/>
      <c r="W47" s="60"/>
    </row>
    <row r="48" spans="1:23" s="10" customFormat="1" ht="15.75" hidden="1">
      <c r="A48" s="34" t="s">
        <v>19</v>
      </c>
      <c r="B48" s="8">
        <v>340</v>
      </c>
      <c r="C48" s="50" t="s">
        <v>15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18"/>
      <c r="O48" s="72"/>
      <c r="P48" s="9"/>
      <c r="Q48" s="9"/>
      <c r="R48" s="9"/>
      <c r="S48" s="9"/>
      <c r="T48" s="9"/>
      <c r="U48" s="60"/>
      <c r="V48" s="121"/>
      <c r="W48" s="60"/>
    </row>
    <row r="49" spans="1:23" s="10" customFormat="1" ht="15.75">
      <c r="A49" s="170"/>
      <c r="B49" s="12"/>
      <c r="C49" s="53" t="s">
        <v>18</v>
      </c>
      <c r="D49" s="19">
        <f aca="true" t="shared" si="34" ref="D49:M49">SUM(D34:D36,D45)</f>
        <v>583</v>
      </c>
      <c r="E49" s="19">
        <f t="shared" si="34"/>
        <v>413</v>
      </c>
      <c r="F49" s="19">
        <f t="shared" si="34"/>
        <v>556</v>
      </c>
      <c r="G49" s="19">
        <f t="shared" si="34"/>
        <v>0</v>
      </c>
      <c r="H49" s="19">
        <f t="shared" si="34"/>
        <v>556</v>
      </c>
      <c r="I49" s="19">
        <f t="shared" si="34"/>
        <v>0</v>
      </c>
      <c r="J49" s="19">
        <f t="shared" si="34"/>
        <v>0</v>
      </c>
      <c r="K49" s="19">
        <f t="shared" si="34"/>
        <v>0</v>
      </c>
      <c r="L49" s="19">
        <f t="shared" si="34"/>
        <v>0</v>
      </c>
      <c r="M49" s="19">
        <f t="shared" si="34"/>
        <v>0</v>
      </c>
      <c r="N49" s="19" t="e">
        <f>SUM(N33,#REF!,N43,N44,N45,N46)</f>
        <v>#REF!</v>
      </c>
      <c r="O49" s="19">
        <f aca="true" t="shared" si="35" ref="O49:U49">SUM(O34:O48)</f>
        <v>411</v>
      </c>
      <c r="P49" s="19">
        <f>SUM(P34:P48)</f>
        <v>111</v>
      </c>
      <c r="Q49" s="19">
        <f t="shared" si="35"/>
        <v>0</v>
      </c>
      <c r="R49" s="19">
        <f t="shared" si="35"/>
        <v>111</v>
      </c>
      <c r="S49" s="19">
        <f t="shared" si="35"/>
        <v>78</v>
      </c>
      <c r="T49" s="19">
        <f t="shared" si="35"/>
        <v>0</v>
      </c>
      <c r="U49" s="81">
        <f t="shared" si="35"/>
        <v>111</v>
      </c>
      <c r="V49" s="120">
        <f>SUM(V34:V45)</f>
        <v>0</v>
      </c>
      <c r="W49" s="81">
        <f>SUM(W34:W45)</f>
        <v>0</v>
      </c>
    </row>
    <row r="50" spans="1:23" s="7" customFormat="1" ht="15" customHeight="1">
      <c r="A50" s="171" t="s">
        <v>20</v>
      </c>
      <c r="B50" s="5">
        <v>210</v>
      </c>
      <c r="C50" s="51" t="s">
        <v>30</v>
      </c>
      <c r="D50" s="24">
        <f>SUM(D51:D54)</f>
        <v>2993</v>
      </c>
      <c r="E50" s="24">
        <f aca="true" t="shared" si="36" ref="E50:M50">SUM(E51:E54)</f>
        <v>1938</v>
      </c>
      <c r="F50" s="24">
        <f t="shared" si="36"/>
        <v>2615</v>
      </c>
      <c r="G50" s="24">
        <f t="shared" si="36"/>
        <v>11</v>
      </c>
      <c r="H50" s="24">
        <f t="shared" si="36"/>
        <v>1213</v>
      </c>
      <c r="I50" s="24">
        <f t="shared" si="36"/>
        <v>1391</v>
      </c>
      <c r="J50" s="24">
        <f t="shared" si="36"/>
        <v>0</v>
      </c>
      <c r="K50" s="24">
        <f t="shared" si="36"/>
        <v>0</v>
      </c>
      <c r="L50" s="24">
        <f t="shared" si="36"/>
        <v>0</v>
      </c>
      <c r="M50" s="24">
        <f t="shared" si="36"/>
        <v>0</v>
      </c>
      <c r="N50" s="24">
        <f>SUM(N51:N54)</f>
        <v>4226</v>
      </c>
      <c r="O50" s="19">
        <f aca="true" t="shared" si="37" ref="O50:W50">SUM(O51:O54)</f>
        <v>10088</v>
      </c>
      <c r="P50" s="24">
        <f t="shared" si="37"/>
        <v>2664</v>
      </c>
      <c r="Q50" s="24">
        <f>SUM(Q51:Q54)</f>
        <v>0</v>
      </c>
      <c r="R50" s="24">
        <f aca="true" t="shared" si="38" ref="R50:R56">SUM(P50:Q50)</f>
        <v>2664</v>
      </c>
      <c r="S50" s="24">
        <f>SUM(S51:S54)</f>
        <v>2092</v>
      </c>
      <c r="T50" s="24">
        <f>SUM(T51:T54)</f>
        <v>79</v>
      </c>
      <c r="U50" s="79">
        <f t="shared" si="37"/>
        <v>2743</v>
      </c>
      <c r="V50" s="118">
        <f t="shared" si="37"/>
        <v>0</v>
      </c>
      <c r="W50" s="79">
        <f t="shared" si="37"/>
        <v>0</v>
      </c>
    </row>
    <row r="51" spans="1:23" s="10" customFormat="1" ht="15.75">
      <c r="A51" s="34" t="s">
        <v>20</v>
      </c>
      <c r="B51" s="8">
        <v>211</v>
      </c>
      <c r="C51" s="50" t="s">
        <v>1</v>
      </c>
      <c r="D51" s="50">
        <v>1900</v>
      </c>
      <c r="E51" s="50">
        <v>1598</v>
      </c>
      <c r="F51" s="18">
        <f aca="true" t="shared" si="39" ref="F51:F69">SUM(G51:L51)</f>
        <v>2095</v>
      </c>
      <c r="G51" s="50"/>
      <c r="H51" s="50">
        <v>897</v>
      </c>
      <c r="I51" s="50">
        <v>1198</v>
      </c>
      <c r="J51" s="50"/>
      <c r="K51" s="50"/>
      <c r="L51" s="50"/>
      <c r="M51" s="50"/>
      <c r="N51" s="18">
        <v>3104</v>
      </c>
      <c r="O51" s="72">
        <f>SUM(P51:W51)</f>
        <v>7695</v>
      </c>
      <c r="P51" s="9">
        <v>2029</v>
      </c>
      <c r="Q51" s="9">
        <v>0</v>
      </c>
      <c r="R51" s="9">
        <f t="shared" si="38"/>
        <v>2029</v>
      </c>
      <c r="S51" s="9">
        <v>1604</v>
      </c>
      <c r="T51" s="9">
        <v>2</v>
      </c>
      <c r="U51" s="60">
        <f>SUM(R51+T51)</f>
        <v>2031</v>
      </c>
      <c r="V51" s="121"/>
      <c r="W51" s="60"/>
    </row>
    <row r="52" spans="1:23" s="10" customFormat="1" ht="26.25" customHeight="1">
      <c r="A52" s="34" t="s">
        <v>20</v>
      </c>
      <c r="B52" s="8">
        <v>211</v>
      </c>
      <c r="C52" s="50" t="s">
        <v>146</v>
      </c>
      <c r="D52" s="50"/>
      <c r="E52" s="50"/>
      <c r="F52" s="18"/>
      <c r="G52" s="50"/>
      <c r="H52" s="50"/>
      <c r="I52" s="50"/>
      <c r="J52" s="50"/>
      <c r="K52" s="50"/>
      <c r="L52" s="50"/>
      <c r="M52" s="50"/>
      <c r="N52" s="18"/>
      <c r="O52" s="72"/>
      <c r="P52" s="9"/>
      <c r="Q52" s="9"/>
      <c r="R52" s="9"/>
      <c r="S52" s="9"/>
      <c r="T52" s="9">
        <v>77</v>
      </c>
      <c r="U52" s="60">
        <f>SUM(R52+T52)</f>
        <v>77</v>
      </c>
      <c r="V52" s="121"/>
      <c r="W52" s="60"/>
    </row>
    <row r="53" spans="1:23" s="10" customFormat="1" ht="15.75">
      <c r="A53" s="34" t="s">
        <v>20</v>
      </c>
      <c r="B53" s="8">
        <v>212</v>
      </c>
      <c r="C53" s="50" t="s">
        <v>2</v>
      </c>
      <c r="D53" s="50">
        <v>58</v>
      </c>
      <c r="E53" s="50">
        <v>11</v>
      </c>
      <c r="F53" s="18">
        <f t="shared" si="39"/>
        <v>11</v>
      </c>
      <c r="G53" s="50">
        <v>11</v>
      </c>
      <c r="H53" s="50">
        <v>0</v>
      </c>
      <c r="I53" s="50">
        <v>0</v>
      </c>
      <c r="J53" s="50"/>
      <c r="K53" s="50"/>
      <c r="L53" s="50"/>
      <c r="M53" s="50"/>
      <c r="N53" s="18">
        <v>60</v>
      </c>
      <c r="O53" s="72">
        <f>SUM(P53:W53)</f>
        <v>8</v>
      </c>
      <c r="P53" s="9">
        <v>2</v>
      </c>
      <c r="Q53" s="9">
        <v>0</v>
      </c>
      <c r="R53" s="9">
        <f t="shared" si="38"/>
        <v>2</v>
      </c>
      <c r="S53" s="9">
        <v>2</v>
      </c>
      <c r="T53" s="9">
        <v>0</v>
      </c>
      <c r="U53" s="60">
        <f aca="true" t="shared" si="40" ref="U53:U69">SUM(R53+T53)</f>
        <v>2</v>
      </c>
      <c r="V53" s="121"/>
      <c r="W53" s="60"/>
    </row>
    <row r="54" spans="1:23" s="10" customFormat="1" ht="15.75">
      <c r="A54" s="34" t="s">
        <v>20</v>
      </c>
      <c r="B54" s="8">
        <v>213</v>
      </c>
      <c r="C54" s="50" t="s">
        <v>3</v>
      </c>
      <c r="D54" s="50">
        <v>1035</v>
      </c>
      <c r="E54" s="50">
        <v>329</v>
      </c>
      <c r="F54" s="18">
        <f t="shared" si="39"/>
        <v>509</v>
      </c>
      <c r="G54" s="50"/>
      <c r="H54" s="50">
        <v>316</v>
      </c>
      <c r="I54" s="50">
        <v>193</v>
      </c>
      <c r="J54" s="50"/>
      <c r="K54" s="50"/>
      <c r="L54" s="50"/>
      <c r="M54" s="50"/>
      <c r="N54" s="18">
        <v>1062</v>
      </c>
      <c r="O54" s="72">
        <f>SUM(P54:W54)</f>
        <v>2385</v>
      </c>
      <c r="P54" s="9">
        <v>633</v>
      </c>
      <c r="Q54" s="9">
        <v>0</v>
      </c>
      <c r="R54" s="9">
        <f t="shared" si="38"/>
        <v>633</v>
      </c>
      <c r="S54" s="9">
        <v>486</v>
      </c>
      <c r="T54" s="9">
        <v>0</v>
      </c>
      <c r="U54" s="60">
        <f t="shared" si="40"/>
        <v>633</v>
      </c>
      <c r="V54" s="121"/>
      <c r="W54" s="60"/>
    </row>
    <row r="55" spans="1:23" s="7" customFormat="1" ht="15.75">
      <c r="A55" s="171" t="s">
        <v>20</v>
      </c>
      <c r="B55" s="5">
        <v>220</v>
      </c>
      <c r="C55" s="51" t="s">
        <v>4</v>
      </c>
      <c r="D55" s="24">
        <f>SUM(D56:D62)</f>
        <v>269</v>
      </c>
      <c r="E55" s="24">
        <f aca="true" t="shared" si="41" ref="E55:M55">SUM(E56:E62)</f>
        <v>168</v>
      </c>
      <c r="F55" s="24">
        <f t="shared" si="41"/>
        <v>190</v>
      </c>
      <c r="G55" s="24">
        <f t="shared" si="41"/>
        <v>190</v>
      </c>
      <c r="H55" s="24">
        <f t="shared" si="41"/>
        <v>0</v>
      </c>
      <c r="I55" s="24">
        <f t="shared" si="41"/>
        <v>0</v>
      </c>
      <c r="J55" s="24">
        <f t="shared" si="41"/>
        <v>0</v>
      </c>
      <c r="K55" s="24">
        <f t="shared" si="41"/>
        <v>0</v>
      </c>
      <c r="L55" s="24">
        <f t="shared" si="41"/>
        <v>0</v>
      </c>
      <c r="M55" s="24">
        <f t="shared" si="41"/>
        <v>0</v>
      </c>
      <c r="N55" s="24">
        <f>SUM(N56:N62)</f>
        <v>368</v>
      </c>
      <c r="O55" s="19">
        <f>SUM(O56:O62)</f>
        <v>2131</v>
      </c>
      <c r="P55" s="24">
        <f>SUM(P56:P63)</f>
        <v>686</v>
      </c>
      <c r="Q55" s="24">
        <f>SUM(Q56:Q63)</f>
        <v>0</v>
      </c>
      <c r="R55" s="24">
        <f t="shared" si="38"/>
        <v>686</v>
      </c>
      <c r="S55" s="24">
        <f>SUM(S56:S63)</f>
        <v>393</v>
      </c>
      <c r="T55" s="24">
        <f>SUM(T56:T63)</f>
        <v>199</v>
      </c>
      <c r="U55" s="59">
        <f t="shared" si="40"/>
        <v>885</v>
      </c>
      <c r="V55" s="118">
        <f>SUM(V56:V62)</f>
        <v>0</v>
      </c>
      <c r="W55" s="79">
        <f>SUM(W56:W62)</f>
        <v>0</v>
      </c>
    </row>
    <row r="56" spans="1:23" s="10" customFormat="1" ht="15.75">
      <c r="A56" s="34" t="s">
        <v>20</v>
      </c>
      <c r="B56" s="8">
        <v>221</v>
      </c>
      <c r="C56" s="50" t="s">
        <v>5</v>
      </c>
      <c r="D56" s="50">
        <v>31</v>
      </c>
      <c r="E56" s="50">
        <v>20</v>
      </c>
      <c r="F56" s="18">
        <f t="shared" si="39"/>
        <v>27</v>
      </c>
      <c r="G56" s="50">
        <v>27</v>
      </c>
      <c r="H56" s="50"/>
      <c r="I56" s="50"/>
      <c r="J56" s="50"/>
      <c r="K56" s="50"/>
      <c r="L56" s="50"/>
      <c r="M56" s="50"/>
      <c r="N56" s="18">
        <v>46</v>
      </c>
      <c r="O56" s="72">
        <f aca="true" t="shared" si="42" ref="O56:O64">SUM(P56:W56)</f>
        <v>148</v>
      </c>
      <c r="P56" s="9">
        <v>31</v>
      </c>
      <c r="Q56" s="9">
        <v>0</v>
      </c>
      <c r="R56" s="9">
        <f t="shared" si="38"/>
        <v>31</v>
      </c>
      <c r="S56" s="9">
        <v>15</v>
      </c>
      <c r="T56" s="9">
        <v>20</v>
      </c>
      <c r="U56" s="60">
        <f t="shared" si="40"/>
        <v>51</v>
      </c>
      <c r="V56" s="121"/>
      <c r="W56" s="60"/>
    </row>
    <row r="57" spans="1:23" s="10" customFormat="1" ht="15.75">
      <c r="A57" s="34" t="s">
        <v>20</v>
      </c>
      <c r="B57" s="8">
        <v>222</v>
      </c>
      <c r="C57" s="50" t="s">
        <v>6</v>
      </c>
      <c r="D57" s="50">
        <v>6</v>
      </c>
      <c r="E57" s="50">
        <v>2</v>
      </c>
      <c r="F57" s="18">
        <f t="shared" si="39"/>
        <v>3</v>
      </c>
      <c r="G57" s="50">
        <v>3</v>
      </c>
      <c r="H57" s="50"/>
      <c r="I57" s="50"/>
      <c r="J57" s="50"/>
      <c r="K57" s="50"/>
      <c r="L57" s="50"/>
      <c r="M57" s="50"/>
      <c r="N57" s="18">
        <v>6</v>
      </c>
      <c r="O57" s="72">
        <f t="shared" si="42"/>
        <v>12</v>
      </c>
      <c r="P57" s="9">
        <v>3</v>
      </c>
      <c r="Q57" s="9">
        <v>0</v>
      </c>
      <c r="R57" s="9">
        <f aca="true" t="shared" si="43" ref="R57:R66">SUM(P57:Q57)</f>
        <v>3</v>
      </c>
      <c r="S57" s="9">
        <v>3</v>
      </c>
      <c r="T57" s="9">
        <v>0</v>
      </c>
      <c r="U57" s="60">
        <f t="shared" si="40"/>
        <v>3</v>
      </c>
      <c r="V57" s="121"/>
      <c r="W57" s="60"/>
    </row>
    <row r="58" spans="1:23" s="10" customFormat="1" ht="15.75">
      <c r="A58" s="34" t="s">
        <v>20</v>
      </c>
      <c r="B58" s="8">
        <v>223</v>
      </c>
      <c r="C58" s="50" t="s">
        <v>7</v>
      </c>
      <c r="D58" s="50">
        <v>132</v>
      </c>
      <c r="E58" s="50">
        <v>84</v>
      </c>
      <c r="F58" s="18">
        <f t="shared" si="39"/>
        <v>84</v>
      </c>
      <c r="G58" s="50">
        <v>84</v>
      </c>
      <c r="H58" s="50"/>
      <c r="I58" s="50"/>
      <c r="J58" s="50"/>
      <c r="K58" s="50"/>
      <c r="L58" s="50"/>
      <c r="M58" s="50"/>
      <c r="N58" s="18">
        <v>238</v>
      </c>
      <c r="O58" s="72">
        <f t="shared" si="42"/>
        <v>1585</v>
      </c>
      <c r="P58" s="9">
        <v>370</v>
      </c>
      <c r="Q58" s="9">
        <v>0</v>
      </c>
      <c r="R58" s="9">
        <f t="shared" si="43"/>
        <v>370</v>
      </c>
      <c r="S58" s="9">
        <v>297</v>
      </c>
      <c r="T58" s="9">
        <v>89</v>
      </c>
      <c r="U58" s="60">
        <f t="shared" si="40"/>
        <v>459</v>
      </c>
      <c r="V58" s="121"/>
      <c r="W58" s="60"/>
    </row>
    <row r="59" spans="1:23" s="10" customFormat="1" ht="15.75" customHeight="1">
      <c r="A59" s="34" t="s">
        <v>20</v>
      </c>
      <c r="B59" s="8">
        <v>223</v>
      </c>
      <c r="C59" s="50" t="s">
        <v>141</v>
      </c>
      <c r="D59" s="50"/>
      <c r="E59" s="50"/>
      <c r="F59" s="18"/>
      <c r="G59" s="50"/>
      <c r="H59" s="50"/>
      <c r="I59" s="50"/>
      <c r="J59" s="50"/>
      <c r="K59" s="50"/>
      <c r="L59" s="50"/>
      <c r="M59" s="50"/>
      <c r="N59" s="18"/>
      <c r="O59" s="72"/>
      <c r="P59" s="9">
        <v>179</v>
      </c>
      <c r="Q59" s="9"/>
      <c r="R59" s="9">
        <f t="shared" si="43"/>
        <v>179</v>
      </c>
      <c r="S59" s="9">
        <v>5</v>
      </c>
      <c r="T59" s="9">
        <v>0</v>
      </c>
      <c r="U59" s="60">
        <f t="shared" si="40"/>
        <v>179</v>
      </c>
      <c r="V59" s="121"/>
      <c r="W59" s="60"/>
    </row>
    <row r="60" spans="1:23" s="10" customFormat="1" ht="15.75">
      <c r="A60" s="34" t="s">
        <v>20</v>
      </c>
      <c r="B60" s="8">
        <v>224</v>
      </c>
      <c r="C60" s="50" t="s">
        <v>8</v>
      </c>
      <c r="D60" s="50"/>
      <c r="E60" s="50"/>
      <c r="F60" s="18">
        <f t="shared" si="39"/>
        <v>0</v>
      </c>
      <c r="G60" s="50"/>
      <c r="H60" s="50"/>
      <c r="I60" s="50"/>
      <c r="J60" s="50"/>
      <c r="K60" s="50"/>
      <c r="L60" s="50"/>
      <c r="M60" s="50"/>
      <c r="N60" s="18"/>
      <c r="O60" s="72">
        <f t="shared" si="42"/>
        <v>0</v>
      </c>
      <c r="P60" s="9">
        <v>0</v>
      </c>
      <c r="Q60" s="9"/>
      <c r="R60" s="9">
        <f t="shared" si="43"/>
        <v>0</v>
      </c>
      <c r="S60" s="9">
        <v>0</v>
      </c>
      <c r="T60" s="9"/>
      <c r="U60" s="60">
        <f t="shared" si="40"/>
        <v>0</v>
      </c>
      <c r="V60" s="121"/>
      <c r="W60" s="60"/>
    </row>
    <row r="61" spans="1:23" s="10" customFormat="1" ht="15.75">
      <c r="A61" s="34" t="s">
        <v>20</v>
      </c>
      <c r="B61" s="8">
        <v>225</v>
      </c>
      <c r="C61" s="50" t="s">
        <v>9</v>
      </c>
      <c r="D61" s="50">
        <v>22</v>
      </c>
      <c r="E61" s="50">
        <v>5</v>
      </c>
      <c r="F61" s="18">
        <f t="shared" si="39"/>
        <v>7</v>
      </c>
      <c r="G61" s="50">
        <v>7</v>
      </c>
      <c r="H61" s="50"/>
      <c r="I61" s="50"/>
      <c r="J61" s="50"/>
      <c r="K61" s="50"/>
      <c r="L61" s="50"/>
      <c r="M61" s="50"/>
      <c r="N61" s="18">
        <v>17</v>
      </c>
      <c r="O61" s="72">
        <f t="shared" si="42"/>
        <v>34</v>
      </c>
      <c r="P61" s="9">
        <v>10</v>
      </c>
      <c r="Q61" s="9">
        <v>0</v>
      </c>
      <c r="R61" s="9">
        <f t="shared" si="43"/>
        <v>10</v>
      </c>
      <c r="S61" s="9">
        <v>4</v>
      </c>
      <c r="T61" s="9">
        <v>0</v>
      </c>
      <c r="U61" s="60">
        <f t="shared" si="40"/>
        <v>10</v>
      </c>
      <c r="V61" s="121"/>
      <c r="W61" s="60"/>
    </row>
    <row r="62" spans="1:23" s="10" customFormat="1" ht="15.75">
      <c r="A62" s="34" t="s">
        <v>20</v>
      </c>
      <c r="B62" s="8">
        <v>226</v>
      </c>
      <c r="C62" s="50" t="s">
        <v>10</v>
      </c>
      <c r="D62" s="50">
        <v>78</v>
      </c>
      <c r="E62" s="50">
        <v>57</v>
      </c>
      <c r="F62" s="18">
        <f t="shared" si="39"/>
        <v>69</v>
      </c>
      <c r="G62" s="50">
        <v>69</v>
      </c>
      <c r="H62" s="50"/>
      <c r="I62" s="50"/>
      <c r="J62" s="50"/>
      <c r="K62" s="50"/>
      <c r="L62" s="50"/>
      <c r="M62" s="50"/>
      <c r="N62" s="18">
        <v>61</v>
      </c>
      <c r="O62" s="72">
        <f t="shared" si="42"/>
        <v>352</v>
      </c>
      <c r="P62" s="9">
        <v>46</v>
      </c>
      <c r="Q62" s="9">
        <v>0</v>
      </c>
      <c r="R62" s="9">
        <f t="shared" si="43"/>
        <v>46</v>
      </c>
      <c r="S62" s="9">
        <v>34</v>
      </c>
      <c r="T62" s="9">
        <v>90</v>
      </c>
      <c r="U62" s="60">
        <f t="shared" si="40"/>
        <v>136</v>
      </c>
      <c r="V62" s="121"/>
      <c r="W62" s="60"/>
    </row>
    <row r="63" spans="1:23" s="10" customFormat="1" ht="16.5" customHeight="1">
      <c r="A63" s="34" t="s">
        <v>20</v>
      </c>
      <c r="B63" s="8">
        <v>251</v>
      </c>
      <c r="C63" s="50" t="s">
        <v>42</v>
      </c>
      <c r="D63" s="50"/>
      <c r="E63" s="50"/>
      <c r="F63" s="18"/>
      <c r="G63" s="50"/>
      <c r="H63" s="50"/>
      <c r="I63" s="50"/>
      <c r="J63" s="50"/>
      <c r="K63" s="50"/>
      <c r="L63" s="50"/>
      <c r="M63" s="50"/>
      <c r="N63" s="18"/>
      <c r="O63" s="72">
        <f t="shared" si="42"/>
        <v>176</v>
      </c>
      <c r="P63" s="9">
        <v>47</v>
      </c>
      <c r="Q63" s="9">
        <v>0</v>
      </c>
      <c r="R63" s="9">
        <f t="shared" si="43"/>
        <v>47</v>
      </c>
      <c r="S63" s="9">
        <v>35</v>
      </c>
      <c r="T63" s="9">
        <v>0</v>
      </c>
      <c r="U63" s="60">
        <f t="shared" si="40"/>
        <v>47</v>
      </c>
      <c r="V63" s="121"/>
      <c r="W63" s="60"/>
    </row>
    <row r="64" spans="1:23" s="7" customFormat="1" ht="15.75" hidden="1">
      <c r="A64" s="171" t="s">
        <v>20</v>
      </c>
      <c r="B64" s="5">
        <v>262</v>
      </c>
      <c r="C64" s="51" t="s">
        <v>35</v>
      </c>
      <c r="D64" s="51"/>
      <c r="E64" s="51"/>
      <c r="F64" s="18">
        <f t="shared" si="39"/>
        <v>0</v>
      </c>
      <c r="G64" s="51"/>
      <c r="H64" s="51"/>
      <c r="I64" s="51"/>
      <c r="J64" s="51"/>
      <c r="K64" s="51"/>
      <c r="L64" s="51"/>
      <c r="M64" s="51"/>
      <c r="N64" s="24"/>
      <c r="O64" s="72">
        <f t="shared" si="42"/>
        <v>0</v>
      </c>
      <c r="P64" s="6">
        <v>0</v>
      </c>
      <c r="Q64" s="6"/>
      <c r="R64" s="9">
        <f t="shared" si="43"/>
        <v>0</v>
      </c>
      <c r="S64" s="6">
        <v>0</v>
      </c>
      <c r="T64" s="6"/>
      <c r="U64" s="60">
        <f t="shared" si="40"/>
        <v>0</v>
      </c>
      <c r="V64" s="123"/>
      <c r="W64" s="59"/>
    </row>
    <row r="65" spans="1:23" s="7" customFormat="1" ht="18" customHeight="1">
      <c r="A65" s="171" t="s">
        <v>20</v>
      </c>
      <c r="B65" s="5">
        <v>263</v>
      </c>
      <c r="C65" s="51" t="s">
        <v>127</v>
      </c>
      <c r="D65" s="51"/>
      <c r="E65" s="51"/>
      <c r="F65" s="18">
        <f t="shared" si="39"/>
        <v>0</v>
      </c>
      <c r="G65" s="51"/>
      <c r="H65" s="51"/>
      <c r="I65" s="51"/>
      <c r="J65" s="51"/>
      <c r="K65" s="51"/>
      <c r="L65" s="51"/>
      <c r="M65" s="51"/>
      <c r="N65" s="24">
        <v>0</v>
      </c>
      <c r="O65" s="19"/>
      <c r="P65" s="6">
        <v>48</v>
      </c>
      <c r="Q65" s="6">
        <v>-48</v>
      </c>
      <c r="R65" s="6">
        <f t="shared" si="43"/>
        <v>0</v>
      </c>
      <c r="S65" s="6">
        <v>0</v>
      </c>
      <c r="T65" s="6">
        <v>0</v>
      </c>
      <c r="U65" s="59">
        <f t="shared" si="40"/>
        <v>0</v>
      </c>
      <c r="V65" s="123"/>
      <c r="W65" s="59"/>
    </row>
    <row r="66" spans="1:23" s="7" customFormat="1" ht="15.75">
      <c r="A66" s="171" t="s">
        <v>20</v>
      </c>
      <c r="B66" s="5">
        <v>290</v>
      </c>
      <c r="C66" s="51" t="s">
        <v>12</v>
      </c>
      <c r="D66" s="24">
        <v>53</v>
      </c>
      <c r="E66" s="51">
        <v>2</v>
      </c>
      <c r="F66" s="18">
        <f t="shared" si="39"/>
        <v>2</v>
      </c>
      <c r="G66" s="51">
        <v>2</v>
      </c>
      <c r="H66" s="51"/>
      <c r="I66" s="51"/>
      <c r="J66" s="51"/>
      <c r="K66" s="51"/>
      <c r="L66" s="51"/>
      <c r="M66" s="51"/>
      <c r="N66" s="24">
        <v>35</v>
      </c>
      <c r="O66" s="72">
        <f>SUM(P66:W66)</f>
        <v>482</v>
      </c>
      <c r="P66" s="6">
        <v>123</v>
      </c>
      <c r="Q66" s="6">
        <v>0</v>
      </c>
      <c r="R66" s="6">
        <f t="shared" si="43"/>
        <v>123</v>
      </c>
      <c r="S66" s="6">
        <v>113</v>
      </c>
      <c r="T66" s="6">
        <v>0</v>
      </c>
      <c r="U66" s="59">
        <f t="shared" si="40"/>
        <v>123</v>
      </c>
      <c r="V66" s="123"/>
      <c r="W66" s="59"/>
    </row>
    <row r="67" spans="1:23" s="7" customFormat="1" ht="15.75">
      <c r="A67" s="171" t="s">
        <v>20</v>
      </c>
      <c r="B67" s="5">
        <v>300</v>
      </c>
      <c r="C67" s="51" t="s">
        <v>13</v>
      </c>
      <c r="D67" s="24">
        <f>SUM(D68:D69)</f>
        <v>175</v>
      </c>
      <c r="E67" s="24">
        <f aca="true" t="shared" si="44" ref="E67:M67">SUM(E68:E69)</f>
        <v>139</v>
      </c>
      <c r="F67" s="24">
        <f t="shared" si="44"/>
        <v>186</v>
      </c>
      <c r="G67" s="24">
        <f t="shared" si="44"/>
        <v>186</v>
      </c>
      <c r="H67" s="24">
        <f t="shared" si="44"/>
        <v>0</v>
      </c>
      <c r="I67" s="24">
        <f t="shared" si="44"/>
        <v>0</v>
      </c>
      <c r="J67" s="24">
        <f t="shared" si="44"/>
        <v>0</v>
      </c>
      <c r="K67" s="24">
        <f t="shared" si="44"/>
        <v>0</v>
      </c>
      <c r="L67" s="24">
        <f t="shared" si="44"/>
        <v>0</v>
      </c>
      <c r="M67" s="24">
        <f t="shared" si="44"/>
        <v>0</v>
      </c>
      <c r="N67" s="24">
        <f>SUM(N68:N69)</f>
        <v>162</v>
      </c>
      <c r="O67" s="19">
        <f>SUM(O68:O69)</f>
        <v>2351</v>
      </c>
      <c r="P67" s="24">
        <v>580</v>
      </c>
      <c r="Q67" s="24">
        <f>SUM(Q68:Q69)</f>
        <v>0</v>
      </c>
      <c r="R67" s="24">
        <f>SUM(R68:R69)</f>
        <v>580</v>
      </c>
      <c r="S67" s="24">
        <f>SUM(S68:S70)</f>
        <v>547</v>
      </c>
      <c r="T67" s="24">
        <f>SUM(T68:T70)</f>
        <v>57</v>
      </c>
      <c r="U67" s="79">
        <f>SUM(R67+T67)</f>
        <v>637</v>
      </c>
      <c r="V67" s="118">
        <f>SUM(V68:V69)</f>
        <v>0</v>
      </c>
      <c r="W67" s="79">
        <f>SUM(W68:W69)</f>
        <v>0</v>
      </c>
    </row>
    <row r="68" spans="1:23" s="10" customFormat="1" ht="15.75">
      <c r="A68" s="34" t="s">
        <v>20</v>
      </c>
      <c r="B68" s="8">
        <v>310</v>
      </c>
      <c r="C68" s="50" t="s">
        <v>14</v>
      </c>
      <c r="D68" s="50">
        <v>77</v>
      </c>
      <c r="E68" s="50">
        <v>77</v>
      </c>
      <c r="F68" s="18">
        <f t="shared" si="39"/>
        <v>77</v>
      </c>
      <c r="G68" s="50">
        <v>77</v>
      </c>
      <c r="H68" s="50"/>
      <c r="I68" s="50"/>
      <c r="J68" s="50"/>
      <c r="K68" s="50"/>
      <c r="L68" s="50"/>
      <c r="M68" s="50"/>
      <c r="N68" s="18">
        <v>46</v>
      </c>
      <c r="O68" s="72">
        <f>SUM(P68:W68)</f>
        <v>1932</v>
      </c>
      <c r="P68" s="9">
        <v>500</v>
      </c>
      <c r="Q68" s="9">
        <v>0</v>
      </c>
      <c r="R68" s="9">
        <f>SUM(P68:Q68)</f>
        <v>500</v>
      </c>
      <c r="S68" s="9">
        <v>474</v>
      </c>
      <c r="T68" s="9">
        <v>-21</v>
      </c>
      <c r="U68" s="60">
        <f t="shared" si="40"/>
        <v>479</v>
      </c>
      <c r="V68" s="121"/>
      <c r="W68" s="60"/>
    </row>
    <row r="69" spans="1:23" s="10" customFormat="1" ht="18" customHeight="1">
      <c r="A69" s="34" t="s">
        <v>20</v>
      </c>
      <c r="B69" s="8">
        <v>340</v>
      </c>
      <c r="C69" s="50" t="s">
        <v>15</v>
      </c>
      <c r="D69" s="50">
        <v>98</v>
      </c>
      <c r="E69" s="50">
        <v>62</v>
      </c>
      <c r="F69" s="18">
        <f t="shared" si="39"/>
        <v>109</v>
      </c>
      <c r="G69" s="50">
        <v>109</v>
      </c>
      <c r="H69" s="50"/>
      <c r="I69" s="50"/>
      <c r="J69" s="50"/>
      <c r="K69" s="50"/>
      <c r="L69" s="50"/>
      <c r="M69" s="50"/>
      <c r="N69" s="18">
        <v>116</v>
      </c>
      <c r="O69" s="72">
        <f>SUM(P69:W69)</f>
        <v>419</v>
      </c>
      <c r="P69" s="9">
        <v>80</v>
      </c>
      <c r="Q69" s="9">
        <v>0</v>
      </c>
      <c r="R69" s="9">
        <f>SUM(P69:Q69)</f>
        <v>80</v>
      </c>
      <c r="S69" s="9">
        <v>73</v>
      </c>
      <c r="T69" s="9">
        <v>53</v>
      </c>
      <c r="U69" s="60">
        <f t="shared" si="40"/>
        <v>133</v>
      </c>
      <c r="V69" s="121"/>
      <c r="W69" s="60"/>
    </row>
    <row r="70" spans="1:23" s="10" customFormat="1" ht="30.75" customHeight="1">
      <c r="A70" s="34" t="s">
        <v>20</v>
      </c>
      <c r="B70" s="8">
        <v>340</v>
      </c>
      <c r="C70" s="50" t="s">
        <v>147</v>
      </c>
      <c r="D70" s="50">
        <v>98</v>
      </c>
      <c r="E70" s="50">
        <v>62</v>
      </c>
      <c r="F70" s="18">
        <f>SUM(G70:L70)</f>
        <v>109</v>
      </c>
      <c r="G70" s="50">
        <v>109</v>
      </c>
      <c r="H70" s="50"/>
      <c r="I70" s="50"/>
      <c r="J70" s="50"/>
      <c r="K70" s="50"/>
      <c r="L70" s="50"/>
      <c r="M70" s="50"/>
      <c r="N70" s="18">
        <v>116</v>
      </c>
      <c r="O70" s="72">
        <f>SUM(P70:W70)</f>
        <v>50</v>
      </c>
      <c r="P70" s="9">
        <v>0</v>
      </c>
      <c r="Q70" s="9">
        <v>0</v>
      </c>
      <c r="R70" s="9">
        <f>SUM(P70:Q70)</f>
        <v>0</v>
      </c>
      <c r="S70" s="9">
        <v>0</v>
      </c>
      <c r="T70" s="9">
        <v>25</v>
      </c>
      <c r="U70" s="60">
        <f>SUM(R70+T70)</f>
        <v>25</v>
      </c>
      <c r="V70" s="121"/>
      <c r="W70" s="60"/>
    </row>
    <row r="71" spans="1:23" s="10" customFormat="1" ht="15.75">
      <c r="A71" s="170"/>
      <c r="B71" s="12"/>
      <c r="C71" s="11" t="s">
        <v>18</v>
      </c>
      <c r="D71" s="19">
        <f aca="true" t="shared" si="45" ref="D71:W71">SUM(D50,D55,D65,D66,D67)</f>
        <v>3490</v>
      </c>
      <c r="E71" s="19">
        <f t="shared" si="45"/>
        <v>2247</v>
      </c>
      <c r="F71" s="19">
        <f t="shared" si="45"/>
        <v>2993</v>
      </c>
      <c r="G71" s="19">
        <f t="shared" si="45"/>
        <v>389</v>
      </c>
      <c r="H71" s="19">
        <f t="shared" si="45"/>
        <v>1213</v>
      </c>
      <c r="I71" s="19">
        <f t="shared" si="45"/>
        <v>1391</v>
      </c>
      <c r="J71" s="19">
        <f t="shared" si="45"/>
        <v>0</v>
      </c>
      <c r="K71" s="19">
        <f t="shared" si="45"/>
        <v>0</v>
      </c>
      <c r="L71" s="19">
        <f t="shared" si="45"/>
        <v>0</v>
      </c>
      <c r="M71" s="19">
        <f t="shared" si="45"/>
        <v>0</v>
      </c>
      <c r="N71" s="19">
        <f t="shared" si="45"/>
        <v>4791</v>
      </c>
      <c r="O71" s="19">
        <f t="shared" si="45"/>
        <v>15052</v>
      </c>
      <c r="P71" s="19">
        <f>SUM(P50,P55,P65,P66,P67)</f>
        <v>4101</v>
      </c>
      <c r="Q71" s="19">
        <f t="shared" si="45"/>
        <v>-48</v>
      </c>
      <c r="R71" s="19">
        <f t="shared" si="45"/>
        <v>4053</v>
      </c>
      <c r="S71" s="19">
        <f t="shared" si="45"/>
        <v>3145</v>
      </c>
      <c r="T71" s="19">
        <f t="shared" si="45"/>
        <v>335</v>
      </c>
      <c r="U71" s="81">
        <f>SUM(U50,U55,U65,U66,U67)</f>
        <v>4388</v>
      </c>
      <c r="V71" s="120">
        <f t="shared" si="45"/>
        <v>0</v>
      </c>
      <c r="W71" s="81">
        <f t="shared" si="45"/>
        <v>0</v>
      </c>
    </row>
    <row r="72" spans="1:23" s="7" customFormat="1" ht="15.75" hidden="1">
      <c r="A72" s="171" t="s">
        <v>68</v>
      </c>
      <c r="B72" s="5">
        <v>210</v>
      </c>
      <c r="C72" s="51" t="s">
        <v>30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24">
        <f>SUM(N73:N75)</f>
        <v>0</v>
      </c>
      <c r="O72" s="19"/>
      <c r="P72" s="6"/>
      <c r="Q72" s="6"/>
      <c r="R72" s="6"/>
      <c r="S72" s="6"/>
      <c r="T72" s="6"/>
      <c r="U72" s="59"/>
      <c r="V72" s="123"/>
      <c r="W72" s="59"/>
    </row>
    <row r="73" spans="1:23" s="10" customFormat="1" ht="15.75" hidden="1">
      <c r="A73" s="34" t="s">
        <v>68</v>
      </c>
      <c r="B73" s="8">
        <v>211</v>
      </c>
      <c r="C73" s="50" t="s">
        <v>1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18"/>
      <c r="O73" s="72"/>
      <c r="P73" s="9"/>
      <c r="Q73" s="9"/>
      <c r="R73" s="9"/>
      <c r="S73" s="9"/>
      <c r="T73" s="9"/>
      <c r="U73" s="60"/>
      <c r="V73" s="121"/>
      <c r="W73" s="60"/>
    </row>
    <row r="74" spans="1:23" s="10" customFormat="1" ht="15.75" hidden="1">
      <c r="A74" s="34" t="s">
        <v>68</v>
      </c>
      <c r="B74" s="8">
        <v>212</v>
      </c>
      <c r="C74" s="50" t="s">
        <v>2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18"/>
      <c r="O74" s="72"/>
      <c r="P74" s="9"/>
      <c r="Q74" s="9"/>
      <c r="R74" s="9"/>
      <c r="S74" s="9"/>
      <c r="T74" s="9"/>
      <c r="U74" s="60"/>
      <c r="V74" s="121"/>
      <c r="W74" s="60"/>
    </row>
    <row r="75" spans="1:23" s="10" customFormat="1" ht="15.75" hidden="1">
      <c r="A75" s="34" t="s">
        <v>68</v>
      </c>
      <c r="B75" s="8">
        <v>213</v>
      </c>
      <c r="C75" s="50" t="s">
        <v>3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18"/>
      <c r="O75" s="72"/>
      <c r="P75" s="9"/>
      <c r="Q75" s="9"/>
      <c r="R75" s="9"/>
      <c r="S75" s="9"/>
      <c r="T75" s="9"/>
      <c r="U75" s="60"/>
      <c r="V75" s="121"/>
      <c r="W75" s="60"/>
    </row>
    <row r="76" spans="1:23" s="7" customFormat="1" ht="15.75" hidden="1">
      <c r="A76" s="171" t="s">
        <v>68</v>
      </c>
      <c r="B76" s="5">
        <v>220</v>
      </c>
      <c r="C76" s="51" t="s">
        <v>4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24">
        <f>SUM(N77:N82)</f>
        <v>0</v>
      </c>
      <c r="O76" s="19"/>
      <c r="P76" s="6"/>
      <c r="Q76" s="6"/>
      <c r="R76" s="6"/>
      <c r="S76" s="6"/>
      <c r="T76" s="6"/>
      <c r="U76" s="59"/>
      <c r="V76" s="123"/>
      <c r="W76" s="59"/>
    </row>
    <row r="77" spans="1:23" s="10" customFormat="1" ht="15.75" hidden="1">
      <c r="A77" s="34" t="s">
        <v>68</v>
      </c>
      <c r="B77" s="8">
        <v>221</v>
      </c>
      <c r="C77" s="50" t="s">
        <v>5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18"/>
      <c r="O77" s="72"/>
      <c r="P77" s="9"/>
      <c r="Q77" s="9"/>
      <c r="R77" s="9"/>
      <c r="S77" s="9"/>
      <c r="T77" s="9"/>
      <c r="U77" s="60"/>
      <c r="V77" s="121"/>
      <c r="W77" s="60"/>
    </row>
    <row r="78" spans="1:23" s="10" customFormat="1" ht="15.75" hidden="1">
      <c r="A78" s="34" t="s">
        <v>68</v>
      </c>
      <c r="B78" s="8">
        <v>222</v>
      </c>
      <c r="C78" s="50" t="s">
        <v>6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18"/>
      <c r="O78" s="72"/>
      <c r="P78" s="9"/>
      <c r="Q78" s="9"/>
      <c r="R78" s="9"/>
      <c r="S78" s="9"/>
      <c r="T78" s="9"/>
      <c r="U78" s="60"/>
      <c r="V78" s="121"/>
      <c r="W78" s="60"/>
    </row>
    <row r="79" spans="1:23" s="10" customFormat="1" ht="15.75" hidden="1">
      <c r="A79" s="34" t="s">
        <v>68</v>
      </c>
      <c r="B79" s="8">
        <v>223</v>
      </c>
      <c r="C79" s="50" t="s">
        <v>7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18"/>
      <c r="O79" s="72"/>
      <c r="P79" s="9"/>
      <c r="Q79" s="9"/>
      <c r="R79" s="9"/>
      <c r="S79" s="9"/>
      <c r="T79" s="9"/>
      <c r="U79" s="60"/>
      <c r="V79" s="121"/>
      <c r="W79" s="60"/>
    </row>
    <row r="80" spans="1:23" s="10" customFormat="1" ht="15.75" hidden="1">
      <c r="A80" s="34" t="s">
        <v>68</v>
      </c>
      <c r="B80" s="8">
        <v>224</v>
      </c>
      <c r="C80" s="50" t="s">
        <v>8</v>
      </c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18"/>
      <c r="O80" s="72"/>
      <c r="P80" s="9"/>
      <c r="Q80" s="9"/>
      <c r="R80" s="9"/>
      <c r="S80" s="9"/>
      <c r="T80" s="9"/>
      <c r="U80" s="60"/>
      <c r="V80" s="121"/>
      <c r="W80" s="60"/>
    </row>
    <row r="81" spans="1:23" s="10" customFormat="1" ht="15.75" hidden="1">
      <c r="A81" s="34" t="s">
        <v>68</v>
      </c>
      <c r="B81" s="8">
        <v>225</v>
      </c>
      <c r="C81" s="50" t="s">
        <v>9</v>
      </c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18"/>
      <c r="O81" s="72"/>
      <c r="P81" s="9"/>
      <c r="Q81" s="9"/>
      <c r="R81" s="9"/>
      <c r="S81" s="9"/>
      <c r="T81" s="9"/>
      <c r="U81" s="60"/>
      <c r="V81" s="121"/>
      <c r="W81" s="60"/>
    </row>
    <row r="82" spans="1:23" s="10" customFormat="1" ht="15.75" hidden="1">
      <c r="A82" s="34" t="s">
        <v>68</v>
      </c>
      <c r="B82" s="8">
        <v>226</v>
      </c>
      <c r="C82" s="50" t="s">
        <v>10</v>
      </c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18"/>
      <c r="O82" s="72"/>
      <c r="P82" s="9"/>
      <c r="Q82" s="9"/>
      <c r="R82" s="9"/>
      <c r="S82" s="9"/>
      <c r="T82" s="9"/>
      <c r="U82" s="60"/>
      <c r="V82" s="121"/>
      <c r="W82" s="60"/>
    </row>
    <row r="83" spans="1:23" s="7" customFormat="1" ht="15.75" hidden="1">
      <c r="A83" s="171" t="s">
        <v>68</v>
      </c>
      <c r="B83" s="5">
        <v>262</v>
      </c>
      <c r="C83" s="51" t="s">
        <v>35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24"/>
      <c r="O83" s="19"/>
      <c r="P83" s="6"/>
      <c r="Q83" s="6"/>
      <c r="R83" s="6"/>
      <c r="S83" s="6"/>
      <c r="T83" s="6"/>
      <c r="U83" s="59"/>
      <c r="V83" s="123"/>
      <c r="W83" s="59"/>
    </row>
    <row r="84" spans="1:23" s="7" customFormat="1" ht="14.25" customHeight="1">
      <c r="A84" s="34" t="s">
        <v>68</v>
      </c>
      <c r="B84" s="8">
        <v>251</v>
      </c>
      <c r="C84" s="50" t="s">
        <v>42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24"/>
      <c r="O84" s="19"/>
      <c r="P84" s="9">
        <v>526</v>
      </c>
      <c r="Q84" s="9">
        <v>0</v>
      </c>
      <c r="R84" s="9">
        <f>SUM(P84:Q84)</f>
        <v>526</v>
      </c>
      <c r="S84" s="9">
        <v>394</v>
      </c>
      <c r="T84" s="9">
        <v>0</v>
      </c>
      <c r="U84" s="60">
        <f>SUM(P84+T84)</f>
        <v>526</v>
      </c>
      <c r="V84" s="123"/>
      <c r="W84" s="59"/>
    </row>
    <row r="85" spans="1:23" s="7" customFormat="1" ht="15.75" hidden="1">
      <c r="A85" s="171" t="s">
        <v>68</v>
      </c>
      <c r="B85" s="5">
        <v>290</v>
      </c>
      <c r="C85" s="51" t="s">
        <v>12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24">
        <v>0</v>
      </c>
      <c r="O85" s="19"/>
      <c r="P85" s="6"/>
      <c r="Q85" s="6"/>
      <c r="R85" s="6"/>
      <c r="S85" s="6"/>
      <c r="T85" s="6"/>
      <c r="U85" s="59"/>
      <c r="V85" s="123"/>
      <c r="W85" s="59"/>
    </row>
    <row r="86" spans="1:23" s="7" customFormat="1" ht="15.75" hidden="1">
      <c r="A86" s="171" t="s">
        <v>68</v>
      </c>
      <c r="B86" s="5">
        <v>300</v>
      </c>
      <c r="C86" s="51" t="s">
        <v>13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24">
        <f>SUM(N87:N88)</f>
        <v>0</v>
      </c>
      <c r="O86" s="19"/>
      <c r="P86" s="6"/>
      <c r="Q86" s="6"/>
      <c r="R86" s="6"/>
      <c r="S86" s="6"/>
      <c r="T86" s="6"/>
      <c r="U86" s="59"/>
      <c r="V86" s="123"/>
      <c r="W86" s="59"/>
    </row>
    <row r="87" spans="1:23" s="10" customFormat="1" ht="15.75" hidden="1">
      <c r="A87" s="34" t="s">
        <v>68</v>
      </c>
      <c r="B87" s="8">
        <v>310</v>
      </c>
      <c r="C87" s="50" t="s">
        <v>14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18"/>
      <c r="O87" s="72"/>
      <c r="P87" s="9"/>
      <c r="Q87" s="9"/>
      <c r="R87" s="9"/>
      <c r="S87" s="9"/>
      <c r="T87" s="9"/>
      <c r="U87" s="60"/>
      <c r="V87" s="121"/>
      <c r="W87" s="60"/>
    </row>
    <row r="88" spans="1:23" s="10" customFormat="1" ht="15.75" hidden="1">
      <c r="A88" s="34" t="s">
        <v>68</v>
      </c>
      <c r="B88" s="8">
        <v>340</v>
      </c>
      <c r="C88" s="50" t="s">
        <v>15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18"/>
      <c r="O88" s="72"/>
      <c r="P88" s="9"/>
      <c r="Q88" s="9"/>
      <c r="R88" s="9"/>
      <c r="S88" s="9"/>
      <c r="T88" s="9"/>
      <c r="U88" s="60"/>
      <c r="V88" s="121"/>
      <c r="W88" s="60"/>
    </row>
    <row r="89" spans="1:23" s="10" customFormat="1" ht="15.75">
      <c r="A89" s="170"/>
      <c r="B89" s="12"/>
      <c r="C89" s="11" t="s">
        <v>18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9">
        <f>SUM(N72,N76,N84,N85,N86)</f>
        <v>0</v>
      </c>
      <c r="O89" s="19"/>
      <c r="P89" s="11">
        <f aca="true" t="shared" si="46" ref="P89:U89">SUM(P84)</f>
        <v>526</v>
      </c>
      <c r="Q89" s="11">
        <f t="shared" si="46"/>
        <v>0</v>
      </c>
      <c r="R89" s="11">
        <f t="shared" si="46"/>
        <v>526</v>
      </c>
      <c r="S89" s="11">
        <f t="shared" si="46"/>
        <v>394</v>
      </c>
      <c r="T89" s="11">
        <f t="shared" si="46"/>
        <v>0</v>
      </c>
      <c r="U89" s="82">
        <f t="shared" si="46"/>
        <v>526</v>
      </c>
      <c r="V89" s="121"/>
      <c r="W89" s="60"/>
    </row>
    <row r="90" spans="1:23" s="13" customFormat="1" ht="15.75">
      <c r="A90" s="172" t="s">
        <v>81</v>
      </c>
      <c r="B90" s="16">
        <v>290</v>
      </c>
      <c r="C90" s="17" t="s">
        <v>82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23">
        <v>0</v>
      </c>
      <c r="O90" s="73"/>
      <c r="P90" s="17">
        <v>192</v>
      </c>
      <c r="Q90" s="17">
        <v>0</v>
      </c>
      <c r="R90" s="42">
        <f>SUM(P90:Q90)</f>
        <v>192</v>
      </c>
      <c r="S90" s="17">
        <v>192</v>
      </c>
      <c r="T90" s="17">
        <v>0</v>
      </c>
      <c r="U90" s="166">
        <f>SUM(P90+T90)</f>
        <v>192</v>
      </c>
      <c r="V90" s="124"/>
      <c r="W90" s="61"/>
    </row>
    <row r="91" spans="1:23" s="13" customFormat="1" ht="15.75" hidden="1">
      <c r="A91" s="172" t="s">
        <v>24</v>
      </c>
      <c r="B91" s="16">
        <v>231</v>
      </c>
      <c r="C91" s="17" t="s">
        <v>25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23"/>
      <c r="O91" s="73"/>
      <c r="P91" s="57"/>
      <c r="Q91" s="57"/>
      <c r="R91" s="42">
        <f>SUM(P91:Q91)</f>
        <v>0</v>
      </c>
      <c r="S91" s="57"/>
      <c r="T91" s="57"/>
      <c r="U91" s="166">
        <f>SUM(P91+T91)</f>
        <v>0</v>
      </c>
      <c r="V91" s="125"/>
      <c r="W91" s="62"/>
    </row>
    <row r="92" spans="1:23" s="13" customFormat="1" ht="15" customHeight="1">
      <c r="A92" s="172" t="s">
        <v>24</v>
      </c>
      <c r="B92" s="16">
        <v>290</v>
      </c>
      <c r="C92" s="17" t="s">
        <v>26</v>
      </c>
      <c r="D92" s="17">
        <v>15</v>
      </c>
      <c r="E92" s="17">
        <v>0</v>
      </c>
      <c r="F92" s="112">
        <f>SUM(G92:L92)</f>
        <v>0</v>
      </c>
      <c r="G92" s="17"/>
      <c r="H92" s="17"/>
      <c r="I92" s="17"/>
      <c r="J92" s="17"/>
      <c r="K92" s="17"/>
      <c r="L92" s="17"/>
      <c r="M92" s="17"/>
      <c r="N92" s="23">
        <v>20</v>
      </c>
      <c r="O92" s="19">
        <f>SUM(P92:W92)</f>
        <v>30</v>
      </c>
      <c r="P92" s="17">
        <v>10</v>
      </c>
      <c r="Q92" s="17">
        <v>0</v>
      </c>
      <c r="R92" s="42">
        <f>SUM(P92:Q92)</f>
        <v>10</v>
      </c>
      <c r="S92" s="17"/>
      <c r="T92" s="17">
        <v>0</v>
      </c>
      <c r="U92" s="166">
        <f>SUM(P92+T92)</f>
        <v>10</v>
      </c>
      <c r="V92" s="125"/>
      <c r="W92" s="62"/>
    </row>
    <row r="93" spans="1:23" s="13" customFormat="1" ht="15.75" hidden="1">
      <c r="A93" s="172" t="s">
        <v>120</v>
      </c>
      <c r="B93" s="16">
        <v>226</v>
      </c>
      <c r="C93" s="17" t="s">
        <v>27</v>
      </c>
      <c r="D93" s="17"/>
      <c r="E93" s="17"/>
      <c r="F93" s="112">
        <f>SUM(G93:L93)</f>
        <v>0</v>
      </c>
      <c r="G93" s="17"/>
      <c r="H93" s="17"/>
      <c r="I93" s="17"/>
      <c r="J93" s="17"/>
      <c r="K93" s="17"/>
      <c r="L93" s="17"/>
      <c r="M93" s="17"/>
      <c r="N93" s="23">
        <v>0</v>
      </c>
      <c r="O93" s="19">
        <f>SUM(P93:W93)</f>
        <v>0</v>
      </c>
      <c r="P93" s="17">
        <v>0</v>
      </c>
      <c r="Q93" s="17">
        <v>0</v>
      </c>
      <c r="R93" s="42">
        <f>SUM(P93:Q93)</f>
        <v>0</v>
      </c>
      <c r="S93" s="17"/>
      <c r="T93" s="17">
        <v>0</v>
      </c>
      <c r="U93" s="166">
        <f>SUM(P93+T93)</f>
        <v>0</v>
      </c>
      <c r="V93" s="125"/>
      <c r="W93" s="62"/>
    </row>
    <row r="94" spans="1:23" s="13" customFormat="1" ht="15.75">
      <c r="A94" s="172" t="s">
        <v>120</v>
      </c>
      <c r="B94" s="16">
        <v>290</v>
      </c>
      <c r="C94" s="17" t="s">
        <v>27</v>
      </c>
      <c r="D94" s="17"/>
      <c r="E94" s="17"/>
      <c r="F94" s="112">
        <f>SUM(G94:L94)</f>
        <v>0</v>
      </c>
      <c r="G94" s="17"/>
      <c r="H94" s="17"/>
      <c r="I94" s="17"/>
      <c r="J94" s="17"/>
      <c r="K94" s="17"/>
      <c r="L94" s="17"/>
      <c r="M94" s="17"/>
      <c r="N94" s="23">
        <v>0</v>
      </c>
      <c r="O94" s="19">
        <f>SUM(P94:W94)</f>
        <v>26</v>
      </c>
      <c r="P94" s="17">
        <v>7</v>
      </c>
      <c r="Q94" s="17">
        <v>0</v>
      </c>
      <c r="R94" s="42">
        <f>SUM(P94:Q94)</f>
        <v>7</v>
      </c>
      <c r="S94" s="17">
        <v>5</v>
      </c>
      <c r="T94" s="17">
        <v>0</v>
      </c>
      <c r="U94" s="166">
        <f>SUM(P94+T94)</f>
        <v>7</v>
      </c>
      <c r="V94" s="125"/>
      <c r="W94" s="62"/>
    </row>
    <row r="95" spans="1:23" s="27" customFormat="1" ht="15" customHeight="1">
      <c r="A95" s="177" t="s">
        <v>28</v>
      </c>
      <c r="B95" s="178"/>
      <c r="C95" s="178"/>
      <c r="D95" s="25">
        <f aca="true" t="shared" si="47" ref="D95:M95">SUM(D32,D49,D71,D92)</f>
        <v>4719</v>
      </c>
      <c r="E95" s="25">
        <f t="shared" si="47"/>
        <v>3202</v>
      </c>
      <c r="F95" s="25">
        <f t="shared" si="47"/>
        <v>4270</v>
      </c>
      <c r="G95" s="25">
        <f t="shared" si="47"/>
        <v>389</v>
      </c>
      <c r="H95" s="25">
        <f t="shared" si="47"/>
        <v>2122</v>
      </c>
      <c r="I95" s="25">
        <f t="shared" si="47"/>
        <v>1759</v>
      </c>
      <c r="J95" s="25">
        <f t="shared" si="47"/>
        <v>0</v>
      </c>
      <c r="K95" s="25">
        <f t="shared" si="47"/>
        <v>0</v>
      </c>
      <c r="L95" s="25">
        <f t="shared" si="47"/>
        <v>0</v>
      </c>
      <c r="M95" s="25">
        <f t="shared" si="47"/>
        <v>0</v>
      </c>
      <c r="N95" s="25" t="e">
        <f>SUM(N32,N49,N71,N91,N92,N94,N93,N89,N90)</f>
        <v>#REF!</v>
      </c>
      <c r="O95" s="25">
        <f>SUM(O32,O49,O71,O91,O92,O94,O93,O89,O90)</f>
        <v>17977</v>
      </c>
      <c r="P95" s="25">
        <f>SUM(P93:P94,P92,P89,P71,P49,P32,P90)</f>
        <v>5645</v>
      </c>
      <c r="Q95" s="25">
        <f>SUM(Q93:Q94,Q92,Q89,Q71,Q49,Q32,Q90)</f>
        <v>-48</v>
      </c>
      <c r="R95" s="25">
        <f>SUM(R93:R94,R92,R89,R71,R49,R32,R90)</f>
        <v>5597</v>
      </c>
      <c r="S95" s="25">
        <f>SUM(S93:S94,S92,S89,S71,S49,S32,S90)</f>
        <v>4178</v>
      </c>
      <c r="T95" s="25">
        <f>SUM(T93:T94,T92,T89,T71,T49,T32,T90)</f>
        <v>335</v>
      </c>
      <c r="U95" s="83">
        <f>SUM(U93:U94,U92,U89,U71,U49,U32,U90)</f>
        <v>5932</v>
      </c>
      <c r="V95" s="126">
        <f>SUM(V32,V49,V71,V91,V92,V94,V93,V89,V90)</f>
        <v>0</v>
      </c>
      <c r="W95" s="83">
        <f>SUM(W32,W49,W71,W91,W92,W94,W93,W89,W90)</f>
        <v>0</v>
      </c>
    </row>
    <row r="96" spans="1:23" s="10" customFormat="1" ht="18" customHeight="1">
      <c r="A96" s="33" t="s">
        <v>22</v>
      </c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74"/>
      <c r="P96" s="15"/>
      <c r="Q96" s="15"/>
      <c r="R96" s="15"/>
      <c r="S96" s="15"/>
      <c r="T96" s="15"/>
      <c r="U96" s="63"/>
      <c r="V96" s="127"/>
      <c r="W96" s="63"/>
    </row>
    <row r="97" spans="1:23" s="10" customFormat="1" ht="15.75">
      <c r="A97" s="171" t="s">
        <v>23</v>
      </c>
      <c r="B97" s="5">
        <v>210</v>
      </c>
      <c r="C97" s="51" t="s">
        <v>30</v>
      </c>
      <c r="D97" s="51">
        <f>SUM(D98:D100)</f>
        <v>190</v>
      </c>
      <c r="E97" s="51">
        <f aca="true" t="shared" si="48" ref="E97:M97">SUM(E98:E100)</f>
        <v>140</v>
      </c>
      <c r="F97" s="51">
        <f t="shared" si="48"/>
        <v>189</v>
      </c>
      <c r="G97" s="51">
        <f t="shared" si="48"/>
        <v>0</v>
      </c>
      <c r="H97" s="51">
        <f t="shared" si="48"/>
        <v>0</v>
      </c>
      <c r="I97" s="51">
        <f t="shared" si="48"/>
        <v>0</v>
      </c>
      <c r="J97" s="51">
        <f t="shared" si="48"/>
        <v>0</v>
      </c>
      <c r="K97" s="51">
        <f t="shared" si="48"/>
        <v>189</v>
      </c>
      <c r="L97" s="51">
        <f t="shared" si="48"/>
        <v>0</v>
      </c>
      <c r="M97" s="51">
        <f t="shared" si="48"/>
        <v>0</v>
      </c>
      <c r="N97" s="20">
        <f>SUM(N98:N100)</f>
        <v>189</v>
      </c>
      <c r="O97" s="91">
        <f aca="true" t="shared" si="49" ref="O97:W97">SUM(O98:O100)</f>
        <v>257</v>
      </c>
      <c r="P97" s="20">
        <f t="shared" si="49"/>
        <v>70</v>
      </c>
      <c r="Q97" s="20">
        <f>SUM(Q98:Q100)</f>
        <v>0</v>
      </c>
      <c r="R97" s="20">
        <f aca="true" t="shared" si="50" ref="R97:R102">SUM(P97:Q97)</f>
        <v>70</v>
      </c>
      <c r="S97" s="20">
        <f t="shared" si="49"/>
        <v>47</v>
      </c>
      <c r="T97" s="20">
        <f t="shared" si="49"/>
        <v>0</v>
      </c>
      <c r="U97" s="88">
        <f t="shared" si="49"/>
        <v>70</v>
      </c>
      <c r="V97" s="128">
        <f t="shared" si="49"/>
        <v>0</v>
      </c>
      <c r="W97" s="84">
        <f t="shared" si="49"/>
        <v>0</v>
      </c>
    </row>
    <row r="98" spans="1:23" s="10" customFormat="1" ht="15" customHeight="1">
      <c r="A98" s="34" t="s">
        <v>23</v>
      </c>
      <c r="B98" s="8">
        <v>211</v>
      </c>
      <c r="C98" s="50" t="s">
        <v>1</v>
      </c>
      <c r="D98" s="50">
        <v>142</v>
      </c>
      <c r="E98" s="50">
        <v>105</v>
      </c>
      <c r="F98" s="18">
        <f aca="true" t="shared" si="51" ref="F98:F110">SUM(G98:L98)</f>
        <v>142</v>
      </c>
      <c r="G98" s="50"/>
      <c r="H98" s="50"/>
      <c r="I98" s="50"/>
      <c r="J98" s="50"/>
      <c r="K98" s="50">
        <v>142</v>
      </c>
      <c r="L98" s="50"/>
      <c r="M98" s="50"/>
      <c r="N98" s="18">
        <v>141</v>
      </c>
      <c r="O98" s="92">
        <f>SUM(P98:W98)</f>
        <v>192</v>
      </c>
      <c r="P98" s="9">
        <v>52</v>
      </c>
      <c r="Q98" s="9">
        <v>0</v>
      </c>
      <c r="R98" s="9">
        <f t="shared" si="50"/>
        <v>52</v>
      </c>
      <c r="S98" s="9">
        <v>36</v>
      </c>
      <c r="T98" s="9">
        <v>0</v>
      </c>
      <c r="U98" s="60">
        <f>SUM(T98,R98)</f>
        <v>52</v>
      </c>
      <c r="V98" s="121"/>
      <c r="W98" s="78"/>
    </row>
    <row r="99" spans="1:23" s="10" customFormat="1" ht="15.75" customHeight="1" hidden="1">
      <c r="A99" s="34" t="s">
        <v>23</v>
      </c>
      <c r="B99" s="8">
        <v>212</v>
      </c>
      <c r="C99" s="50" t="s">
        <v>2</v>
      </c>
      <c r="D99" s="50">
        <v>11</v>
      </c>
      <c r="E99" s="50">
        <v>11</v>
      </c>
      <c r="F99" s="18">
        <f t="shared" si="51"/>
        <v>11</v>
      </c>
      <c r="G99" s="50"/>
      <c r="H99" s="50"/>
      <c r="I99" s="50"/>
      <c r="J99" s="50"/>
      <c r="K99" s="50">
        <v>11</v>
      </c>
      <c r="L99" s="50"/>
      <c r="M99" s="50"/>
      <c r="N99" s="18"/>
      <c r="O99" s="92">
        <f>SUM(P99:W99)</f>
        <v>0</v>
      </c>
      <c r="P99" s="9">
        <v>0</v>
      </c>
      <c r="Q99" s="9">
        <v>0</v>
      </c>
      <c r="R99" s="9">
        <f t="shared" si="50"/>
        <v>0</v>
      </c>
      <c r="S99" s="9"/>
      <c r="T99" s="9">
        <v>0</v>
      </c>
      <c r="U99" s="60">
        <f>SUM(T99,R99)</f>
        <v>0</v>
      </c>
      <c r="V99" s="121"/>
      <c r="W99" s="78"/>
    </row>
    <row r="100" spans="1:23" s="10" customFormat="1" ht="14.25" customHeight="1">
      <c r="A100" s="34" t="s">
        <v>23</v>
      </c>
      <c r="B100" s="8">
        <v>213</v>
      </c>
      <c r="C100" s="50" t="s">
        <v>3</v>
      </c>
      <c r="D100" s="50">
        <v>37</v>
      </c>
      <c r="E100" s="50">
        <v>24</v>
      </c>
      <c r="F100" s="18">
        <f t="shared" si="51"/>
        <v>36</v>
      </c>
      <c r="G100" s="50"/>
      <c r="H100" s="50"/>
      <c r="I100" s="50"/>
      <c r="J100" s="50"/>
      <c r="K100" s="50">
        <v>36</v>
      </c>
      <c r="L100" s="50"/>
      <c r="M100" s="50"/>
      <c r="N100" s="18">
        <v>48</v>
      </c>
      <c r="O100" s="92">
        <f>SUM(P100:W100)</f>
        <v>65</v>
      </c>
      <c r="P100" s="9">
        <v>18</v>
      </c>
      <c r="Q100" s="9">
        <v>0</v>
      </c>
      <c r="R100" s="9">
        <f t="shared" si="50"/>
        <v>18</v>
      </c>
      <c r="S100" s="9">
        <v>11</v>
      </c>
      <c r="T100" s="9">
        <v>0</v>
      </c>
      <c r="U100" s="60">
        <f>SUM(T100,R100)</f>
        <v>18</v>
      </c>
      <c r="V100" s="121"/>
      <c r="W100" s="78"/>
    </row>
    <row r="101" spans="1:24" s="10" customFormat="1" ht="15.75">
      <c r="A101" s="171" t="s">
        <v>23</v>
      </c>
      <c r="B101" s="5">
        <v>220</v>
      </c>
      <c r="C101" s="51" t="s">
        <v>4</v>
      </c>
      <c r="D101" s="51">
        <f>SUM(D102:D107)</f>
        <v>1</v>
      </c>
      <c r="E101" s="51">
        <f aca="true" t="shared" si="52" ref="E101:M101">SUM(E102:E107)</f>
        <v>0</v>
      </c>
      <c r="F101" s="51">
        <f t="shared" si="52"/>
        <v>0</v>
      </c>
      <c r="G101" s="51">
        <f t="shared" si="52"/>
        <v>0</v>
      </c>
      <c r="H101" s="51">
        <f t="shared" si="52"/>
        <v>0</v>
      </c>
      <c r="I101" s="51">
        <f t="shared" si="52"/>
        <v>0</v>
      </c>
      <c r="J101" s="51">
        <f t="shared" si="52"/>
        <v>0</v>
      </c>
      <c r="K101" s="51">
        <f t="shared" si="52"/>
        <v>0</v>
      </c>
      <c r="L101" s="51">
        <f t="shared" si="52"/>
        <v>0</v>
      </c>
      <c r="M101" s="51">
        <f t="shared" si="52"/>
        <v>0</v>
      </c>
      <c r="N101" s="6">
        <f>SUM(N102:N107)</f>
        <v>5</v>
      </c>
      <c r="O101" s="91">
        <f aca="true" t="shared" si="53" ref="O101:W101">SUM(O102:O107)</f>
        <v>16</v>
      </c>
      <c r="P101" s="6">
        <f t="shared" si="53"/>
        <v>4</v>
      </c>
      <c r="Q101" s="6">
        <f>SUM(Q102:Q107)</f>
        <v>0</v>
      </c>
      <c r="R101" s="6">
        <f t="shared" si="50"/>
        <v>4</v>
      </c>
      <c r="S101" s="6">
        <f t="shared" si="53"/>
        <v>4</v>
      </c>
      <c r="T101" s="6">
        <f t="shared" si="53"/>
        <v>0</v>
      </c>
      <c r="U101" s="59">
        <f>SUM(T101,R101)</f>
        <v>4</v>
      </c>
      <c r="V101" s="123">
        <f t="shared" si="53"/>
        <v>0</v>
      </c>
      <c r="W101" s="85">
        <f t="shared" si="53"/>
        <v>0</v>
      </c>
      <c r="X101" s="96"/>
    </row>
    <row r="102" spans="1:23" s="10" customFormat="1" ht="13.5" customHeight="1">
      <c r="A102" s="34" t="s">
        <v>23</v>
      </c>
      <c r="B102" s="8">
        <v>221</v>
      </c>
      <c r="C102" s="50" t="s">
        <v>5</v>
      </c>
      <c r="D102" s="50"/>
      <c r="E102" s="50"/>
      <c r="F102" s="18">
        <f t="shared" si="51"/>
        <v>0</v>
      </c>
      <c r="G102" s="50"/>
      <c r="H102" s="50"/>
      <c r="I102" s="50"/>
      <c r="J102" s="50"/>
      <c r="K102" s="50"/>
      <c r="L102" s="50"/>
      <c r="M102" s="50"/>
      <c r="N102" s="18"/>
      <c r="O102" s="92">
        <f aca="true" t="shared" si="54" ref="O102:O110">SUM(P102:W102)</f>
        <v>16</v>
      </c>
      <c r="P102" s="9">
        <v>4</v>
      </c>
      <c r="Q102" s="9">
        <v>0</v>
      </c>
      <c r="R102" s="9">
        <f t="shared" si="50"/>
        <v>4</v>
      </c>
      <c r="S102" s="9">
        <v>4</v>
      </c>
      <c r="T102" s="9"/>
      <c r="U102" s="60">
        <f>SUM(T102,R102)</f>
        <v>4</v>
      </c>
      <c r="V102" s="121"/>
      <c r="W102" s="78"/>
    </row>
    <row r="103" spans="1:23" s="10" customFormat="1" ht="15.75" hidden="1">
      <c r="A103" s="34" t="s">
        <v>23</v>
      </c>
      <c r="B103" s="8">
        <v>222</v>
      </c>
      <c r="C103" s="50" t="s">
        <v>6</v>
      </c>
      <c r="D103" s="50"/>
      <c r="E103" s="50"/>
      <c r="F103" s="18">
        <f t="shared" si="51"/>
        <v>0</v>
      </c>
      <c r="G103" s="50"/>
      <c r="H103" s="50"/>
      <c r="I103" s="50"/>
      <c r="J103" s="50"/>
      <c r="K103" s="50"/>
      <c r="L103" s="50"/>
      <c r="M103" s="50"/>
      <c r="N103" s="18"/>
      <c r="O103" s="92">
        <f t="shared" si="54"/>
        <v>0</v>
      </c>
      <c r="P103" s="9">
        <v>0</v>
      </c>
      <c r="Q103" s="9">
        <v>0</v>
      </c>
      <c r="R103" s="9">
        <f aca="true" t="shared" si="55" ref="R103:R110">SUM(P103:Q103)</f>
        <v>0</v>
      </c>
      <c r="S103" s="9"/>
      <c r="T103" s="9"/>
      <c r="U103" s="60">
        <f aca="true" t="shared" si="56" ref="U103:U110">SUM(T103,R103)</f>
        <v>0</v>
      </c>
      <c r="V103" s="121"/>
      <c r="W103" s="78"/>
    </row>
    <row r="104" spans="1:23" s="10" customFormat="1" ht="15.75" hidden="1">
      <c r="A104" s="34" t="s">
        <v>23</v>
      </c>
      <c r="B104" s="8">
        <v>223</v>
      </c>
      <c r="C104" s="50" t="s">
        <v>7</v>
      </c>
      <c r="D104" s="50"/>
      <c r="E104" s="50"/>
      <c r="F104" s="18">
        <f t="shared" si="51"/>
        <v>0</v>
      </c>
      <c r="G104" s="50"/>
      <c r="H104" s="50"/>
      <c r="I104" s="50"/>
      <c r="J104" s="50"/>
      <c r="K104" s="50"/>
      <c r="L104" s="50"/>
      <c r="M104" s="50"/>
      <c r="N104" s="18"/>
      <c r="O104" s="92">
        <f t="shared" si="54"/>
        <v>0</v>
      </c>
      <c r="P104" s="9">
        <v>0</v>
      </c>
      <c r="Q104" s="9">
        <v>0</v>
      </c>
      <c r="R104" s="9">
        <f t="shared" si="55"/>
        <v>0</v>
      </c>
      <c r="S104" s="9"/>
      <c r="T104" s="9">
        <v>0</v>
      </c>
      <c r="U104" s="60">
        <f t="shared" si="56"/>
        <v>0</v>
      </c>
      <c r="V104" s="121"/>
      <c r="W104" s="78"/>
    </row>
    <row r="105" spans="1:23" s="10" customFormat="1" ht="15.75" hidden="1">
      <c r="A105" s="34" t="s">
        <v>23</v>
      </c>
      <c r="B105" s="8">
        <v>224</v>
      </c>
      <c r="C105" s="50" t="s">
        <v>8</v>
      </c>
      <c r="D105" s="50">
        <v>1</v>
      </c>
      <c r="E105" s="50">
        <v>0</v>
      </c>
      <c r="F105" s="18">
        <f t="shared" si="51"/>
        <v>0</v>
      </c>
      <c r="G105" s="50"/>
      <c r="H105" s="50"/>
      <c r="I105" s="50"/>
      <c r="J105" s="50"/>
      <c r="K105" s="50"/>
      <c r="L105" s="50"/>
      <c r="M105" s="50"/>
      <c r="N105" s="18"/>
      <c r="O105" s="92">
        <f t="shared" si="54"/>
        <v>0</v>
      </c>
      <c r="P105" s="9">
        <v>0</v>
      </c>
      <c r="Q105" s="9"/>
      <c r="R105" s="9">
        <f t="shared" si="55"/>
        <v>0</v>
      </c>
      <c r="S105" s="9"/>
      <c r="T105" s="9"/>
      <c r="U105" s="60">
        <f t="shared" si="56"/>
        <v>0</v>
      </c>
      <c r="V105" s="121"/>
      <c r="W105" s="78"/>
    </row>
    <row r="106" spans="1:23" s="10" customFormat="1" ht="15.75" hidden="1">
      <c r="A106" s="34" t="s">
        <v>23</v>
      </c>
      <c r="B106" s="8">
        <v>225</v>
      </c>
      <c r="C106" s="50" t="s">
        <v>9</v>
      </c>
      <c r="D106" s="50"/>
      <c r="E106" s="50"/>
      <c r="F106" s="18">
        <f t="shared" si="51"/>
        <v>0</v>
      </c>
      <c r="G106" s="50"/>
      <c r="H106" s="50"/>
      <c r="I106" s="50"/>
      <c r="J106" s="50"/>
      <c r="K106" s="50"/>
      <c r="L106" s="50"/>
      <c r="M106" s="50"/>
      <c r="N106" s="18"/>
      <c r="O106" s="92">
        <f t="shared" si="54"/>
        <v>0</v>
      </c>
      <c r="P106" s="9">
        <v>0</v>
      </c>
      <c r="Q106" s="9">
        <v>0</v>
      </c>
      <c r="R106" s="9">
        <f t="shared" si="55"/>
        <v>0</v>
      </c>
      <c r="S106" s="9"/>
      <c r="T106" s="9">
        <v>0</v>
      </c>
      <c r="U106" s="60">
        <f t="shared" si="56"/>
        <v>0</v>
      </c>
      <c r="V106" s="121"/>
      <c r="W106" s="78"/>
    </row>
    <row r="107" spans="1:23" s="10" customFormat="1" ht="15.75" hidden="1">
      <c r="A107" s="34" t="s">
        <v>23</v>
      </c>
      <c r="B107" s="8">
        <v>226</v>
      </c>
      <c r="C107" s="50" t="s">
        <v>10</v>
      </c>
      <c r="D107" s="50"/>
      <c r="E107" s="50"/>
      <c r="F107" s="18">
        <f t="shared" si="51"/>
        <v>0</v>
      </c>
      <c r="G107" s="50"/>
      <c r="H107" s="50"/>
      <c r="I107" s="50"/>
      <c r="J107" s="50"/>
      <c r="K107" s="50"/>
      <c r="L107" s="50"/>
      <c r="M107" s="50"/>
      <c r="N107" s="18">
        <v>5</v>
      </c>
      <c r="O107" s="92">
        <f t="shared" si="54"/>
        <v>0</v>
      </c>
      <c r="P107" s="9">
        <v>0</v>
      </c>
      <c r="Q107" s="9"/>
      <c r="R107" s="9">
        <f t="shared" si="55"/>
        <v>0</v>
      </c>
      <c r="S107" s="9"/>
      <c r="T107" s="9"/>
      <c r="U107" s="60">
        <f t="shared" si="56"/>
        <v>0</v>
      </c>
      <c r="V107" s="121"/>
      <c r="W107" s="78"/>
    </row>
    <row r="108" spans="1:23" s="7" customFormat="1" ht="15.75">
      <c r="A108" s="171" t="s">
        <v>23</v>
      </c>
      <c r="B108" s="5">
        <v>300</v>
      </c>
      <c r="C108" s="51" t="s">
        <v>13</v>
      </c>
      <c r="D108" s="51">
        <f>SUM(D109:D110)</f>
        <v>3</v>
      </c>
      <c r="E108" s="51">
        <f aca="true" t="shared" si="57" ref="E108:M108">SUM(E109:E110)</f>
        <v>0</v>
      </c>
      <c r="F108" s="51">
        <f t="shared" si="57"/>
        <v>3</v>
      </c>
      <c r="G108" s="51">
        <f t="shared" si="57"/>
        <v>0</v>
      </c>
      <c r="H108" s="51">
        <f t="shared" si="57"/>
        <v>0</v>
      </c>
      <c r="I108" s="51">
        <f t="shared" si="57"/>
        <v>0</v>
      </c>
      <c r="J108" s="51">
        <f t="shared" si="57"/>
        <v>0</v>
      </c>
      <c r="K108" s="51">
        <f t="shared" si="57"/>
        <v>3</v>
      </c>
      <c r="L108" s="51">
        <f t="shared" si="57"/>
        <v>0</v>
      </c>
      <c r="M108" s="51">
        <f t="shared" si="57"/>
        <v>0</v>
      </c>
      <c r="N108" s="6">
        <f aca="true" t="shared" si="58" ref="N108:W108">SUM(N109:N110)</f>
        <v>4</v>
      </c>
      <c r="O108" s="91">
        <f t="shared" si="58"/>
        <v>8</v>
      </c>
      <c r="P108" s="6">
        <f t="shared" si="58"/>
        <v>2</v>
      </c>
      <c r="Q108" s="6">
        <f>SUM(Q109:Q110)</f>
        <v>0</v>
      </c>
      <c r="R108" s="6">
        <f t="shared" si="55"/>
        <v>2</v>
      </c>
      <c r="S108" s="6">
        <f t="shared" si="58"/>
        <v>2</v>
      </c>
      <c r="T108" s="6">
        <f t="shared" si="58"/>
        <v>0</v>
      </c>
      <c r="U108" s="59">
        <f t="shared" si="56"/>
        <v>2</v>
      </c>
      <c r="V108" s="123">
        <f t="shared" si="58"/>
        <v>0</v>
      </c>
      <c r="W108" s="85">
        <f t="shared" si="58"/>
        <v>0</v>
      </c>
    </row>
    <row r="109" spans="1:23" s="10" customFormat="1" ht="15.75" hidden="1">
      <c r="A109" s="34" t="s">
        <v>23</v>
      </c>
      <c r="B109" s="8">
        <v>310</v>
      </c>
      <c r="C109" s="50" t="s">
        <v>14</v>
      </c>
      <c r="D109" s="50"/>
      <c r="E109" s="50"/>
      <c r="F109" s="18">
        <f t="shared" si="51"/>
        <v>0</v>
      </c>
      <c r="G109" s="50"/>
      <c r="H109" s="50"/>
      <c r="I109" s="50"/>
      <c r="J109" s="50"/>
      <c r="K109" s="50"/>
      <c r="L109" s="50"/>
      <c r="M109" s="50"/>
      <c r="N109" s="18">
        <v>2</v>
      </c>
      <c r="O109" s="92">
        <f t="shared" si="54"/>
        <v>0</v>
      </c>
      <c r="P109" s="9">
        <v>0</v>
      </c>
      <c r="Q109" s="9">
        <v>0</v>
      </c>
      <c r="R109" s="9">
        <f t="shared" si="55"/>
        <v>0</v>
      </c>
      <c r="S109" s="9">
        <v>0</v>
      </c>
      <c r="T109" s="9">
        <v>0</v>
      </c>
      <c r="U109" s="60">
        <f t="shared" si="56"/>
        <v>0</v>
      </c>
      <c r="V109" s="121"/>
      <c r="W109" s="78"/>
    </row>
    <row r="110" spans="1:23" s="10" customFormat="1" ht="15" customHeight="1">
      <c r="A110" s="34" t="s">
        <v>23</v>
      </c>
      <c r="B110" s="8">
        <v>340</v>
      </c>
      <c r="C110" s="50" t="s">
        <v>15</v>
      </c>
      <c r="D110" s="50">
        <v>3</v>
      </c>
      <c r="E110" s="50">
        <v>0</v>
      </c>
      <c r="F110" s="18">
        <f t="shared" si="51"/>
        <v>3</v>
      </c>
      <c r="G110" s="50"/>
      <c r="H110" s="50"/>
      <c r="I110" s="50"/>
      <c r="J110" s="50"/>
      <c r="K110" s="50">
        <v>3</v>
      </c>
      <c r="L110" s="50"/>
      <c r="M110" s="50"/>
      <c r="N110" s="18">
        <v>2</v>
      </c>
      <c r="O110" s="92">
        <f t="shared" si="54"/>
        <v>8</v>
      </c>
      <c r="P110" s="9">
        <v>2</v>
      </c>
      <c r="Q110" s="9">
        <v>0</v>
      </c>
      <c r="R110" s="9">
        <f t="shared" si="55"/>
        <v>2</v>
      </c>
      <c r="S110" s="9">
        <v>2</v>
      </c>
      <c r="T110" s="9">
        <v>0</v>
      </c>
      <c r="U110" s="60">
        <f t="shared" si="56"/>
        <v>2</v>
      </c>
      <c r="V110" s="121"/>
      <c r="W110" s="78"/>
    </row>
    <row r="111" spans="1:23" s="28" customFormat="1" ht="14.25" customHeight="1">
      <c r="A111" s="177" t="s">
        <v>29</v>
      </c>
      <c r="B111" s="178"/>
      <c r="C111" s="178"/>
      <c r="D111" s="103">
        <f>SUM(D97,D101,D108)</f>
        <v>194</v>
      </c>
      <c r="E111" s="103">
        <f aca="true" t="shared" si="59" ref="E111:M111">SUM(E97,E101,E108)</f>
        <v>140</v>
      </c>
      <c r="F111" s="103">
        <f t="shared" si="59"/>
        <v>192</v>
      </c>
      <c r="G111" s="103">
        <f t="shared" si="59"/>
        <v>0</v>
      </c>
      <c r="H111" s="103">
        <f t="shared" si="59"/>
        <v>0</v>
      </c>
      <c r="I111" s="103">
        <f t="shared" si="59"/>
        <v>0</v>
      </c>
      <c r="J111" s="103">
        <f t="shared" si="59"/>
        <v>0</v>
      </c>
      <c r="K111" s="103">
        <f t="shared" si="59"/>
        <v>192</v>
      </c>
      <c r="L111" s="103">
        <f t="shared" si="59"/>
        <v>0</v>
      </c>
      <c r="M111" s="103">
        <f t="shared" si="59"/>
        <v>0</v>
      </c>
      <c r="N111" s="26">
        <f aca="true" t="shared" si="60" ref="N111:W111">SUM(N97,N101,N108)</f>
        <v>198</v>
      </c>
      <c r="O111" s="93">
        <f t="shared" si="60"/>
        <v>281</v>
      </c>
      <c r="P111" s="26">
        <f>SUM(P97,P101,P108)</f>
        <v>76</v>
      </c>
      <c r="Q111" s="26">
        <f>SUM(Q97,Q101,Q108)</f>
        <v>0</v>
      </c>
      <c r="R111" s="26">
        <f>SUM(R97,R101,R108)</f>
        <v>76</v>
      </c>
      <c r="S111" s="26">
        <f>SUM(S97,S101,S108)</f>
        <v>53</v>
      </c>
      <c r="T111" s="26">
        <f t="shared" si="60"/>
        <v>0</v>
      </c>
      <c r="U111" s="87">
        <f t="shared" si="60"/>
        <v>76</v>
      </c>
      <c r="V111" s="129">
        <f t="shared" si="60"/>
        <v>0</v>
      </c>
      <c r="W111" s="86">
        <f t="shared" si="60"/>
        <v>0</v>
      </c>
    </row>
    <row r="112" spans="1:23" s="44" customFormat="1" ht="31.5" customHeight="1">
      <c r="A112" s="181" t="s">
        <v>67</v>
      </c>
      <c r="B112" s="182"/>
      <c r="C112" s="182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29"/>
      <c r="O112" s="26"/>
      <c r="P112" s="58"/>
      <c r="Q112" s="58"/>
      <c r="R112" s="58"/>
      <c r="S112" s="58"/>
      <c r="T112" s="58"/>
      <c r="U112" s="64"/>
      <c r="V112" s="130"/>
      <c r="W112" s="64"/>
    </row>
    <row r="113" spans="1:23" s="45" customFormat="1" ht="16.5" customHeight="1">
      <c r="A113" s="35" t="s">
        <v>69</v>
      </c>
      <c r="B113" s="22" t="s">
        <v>50</v>
      </c>
      <c r="C113" s="50" t="s">
        <v>14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18"/>
      <c r="O113" s="72"/>
      <c r="P113" s="21">
        <v>13</v>
      </c>
      <c r="Q113" s="21">
        <v>0</v>
      </c>
      <c r="R113" s="9">
        <f>SUM(P113:Q113)</f>
        <v>13</v>
      </c>
      <c r="S113" s="21">
        <v>13</v>
      </c>
      <c r="T113" s="21">
        <v>0</v>
      </c>
      <c r="U113" s="60">
        <f>SUM(P113+T113)</f>
        <v>13</v>
      </c>
      <c r="V113" s="131"/>
      <c r="W113" s="65"/>
    </row>
    <row r="114" spans="1:23" s="45" customFormat="1" ht="16.5" customHeight="1" hidden="1">
      <c r="A114" s="35" t="s">
        <v>69</v>
      </c>
      <c r="B114" s="22" t="s">
        <v>55</v>
      </c>
      <c r="C114" s="50" t="s">
        <v>15</v>
      </c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18"/>
      <c r="O114" s="72"/>
      <c r="P114" s="21">
        <v>0</v>
      </c>
      <c r="Q114" s="21">
        <v>0</v>
      </c>
      <c r="R114" s="9">
        <f>SUM(P114:Q114)</f>
        <v>0</v>
      </c>
      <c r="S114" s="21">
        <v>0</v>
      </c>
      <c r="T114" s="21">
        <v>0</v>
      </c>
      <c r="U114" s="60">
        <f>SUM(P114+T114)</f>
        <v>0</v>
      </c>
      <c r="V114" s="131"/>
      <c r="W114" s="65"/>
    </row>
    <row r="115" spans="1:23" s="45" customFormat="1" ht="18" customHeight="1" hidden="1">
      <c r="A115" s="35" t="s">
        <v>102</v>
      </c>
      <c r="B115" s="22" t="s">
        <v>55</v>
      </c>
      <c r="C115" s="50" t="s">
        <v>15</v>
      </c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18"/>
      <c r="O115" s="72"/>
      <c r="P115" s="21">
        <v>0</v>
      </c>
      <c r="Q115" s="21">
        <v>0</v>
      </c>
      <c r="R115" s="9">
        <f>SUM(M115+Q115)</f>
        <v>0</v>
      </c>
      <c r="S115" s="21"/>
      <c r="T115" s="21">
        <v>0</v>
      </c>
      <c r="U115" s="60">
        <f>SUM(P115+T115)</f>
        <v>0</v>
      </c>
      <c r="V115" s="131"/>
      <c r="W115" s="65"/>
    </row>
    <row r="116" spans="1:23" s="45" customFormat="1" ht="14.25" customHeight="1" hidden="1">
      <c r="A116" s="35" t="s">
        <v>102</v>
      </c>
      <c r="B116" s="22" t="s">
        <v>48</v>
      </c>
      <c r="C116" s="50" t="s">
        <v>10</v>
      </c>
      <c r="D116" s="50"/>
      <c r="E116" s="50"/>
      <c r="F116" s="18">
        <f>SUM(G116:L116)</f>
        <v>0</v>
      </c>
      <c r="G116" s="50"/>
      <c r="H116" s="50"/>
      <c r="I116" s="50"/>
      <c r="J116" s="50"/>
      <c r="K116" s="50"/>
      <c r="L116" s="50"/>
      <c r="M116" s="50"/>
      <c r="N116" s="18">
        <v>30</v>
      </c>
      <c r="O116" s="72">
        <f>SUM(P116:W116)</f>
        <v>0</v>
      </c>
      <c r="P116" s="21">
        <v>0</v>
      </c>
      <c r="Q116" s="21">
        <v>0</v>
      </c>
      <c r="R116" s="9">
        <f>SUM(M116+Q116)</f>
        <v>0</v>
      </c>
      <c r="S116" s="21"/>
      <c r="T116" s="21">
        <v>0</v>
      </c>
      <c r="U116" s="60">
        <f>SUM(P116+T116)</f>
        <v>0</v>
      </c>
      <c r="V116" s="131"/>
      <c r="W116" s="65"/>
    </row>
    <row r="117" spans="1:23" s="45" customFormat="1" ht="14.25" customHeight="1" hidden="1">
      <c r="A117" s="35" t="s">
        <v>102</v>
      </c>
      <c r="B117" s="22" t="s">
        <v>50</v>
      </c>
      <c r="C117" s="50" t="s">
        <v>14</v>
      </c>
      <c r="D117" s="50"/>
      <c r="E117" s="50"/>
      <c r="F117" s="18"/>
      <c r="G117" s="50"/>
      <c r="H117" s="50"/>
      <c r="I117" s="50"/>
      <c r="J117" s="50"/>
      <c r="K117" s="50"/>
      <c r="L117" s="50"/>
      <c r="M117" s="50"/>
      <c r="N117" s="18"/>
      <c r="O117" s="72"/>
      <c r="P117" s="21">
        <v>0</v>
      </c>
      <c r="Q117" s="21">
        <v>0</v>
      </c>
      <c r="R117" s="9">
        <f>SUM(M117+Q117)</f>
        <v>0</v>
      </c>
      <c r="S117" s="21"/>
      <c r="T117" s="21">
        <v>0</v>
      </c>
      <c r="U117" s="60">
        <f>SUM(P117+T117)</f>
        <v>0</v>
      </c>
      <c r="V117" s="131"/>
      <c r="W117" s="65"/>
    </row>
    <row r="118" spans="1:23" s="45" customFormat="1" ht="14.25" customHeight="1" hidden="1">
      <c r="A118" s="179"/>
      <c r="B118" s="180"/>
      <c r="C118" s="11" t="s">
        <v>18</v>
      </c>
      <c r="D118" s="50"/>
      <c r="E118" s="50"/>
      <c r="F118" s="18"/>
      <c r="G118" s="50"/>
      <c r="H118" s="50"/>
      <c r="I118" s="50"/>
      <c r="J118" s="50"/>
      <c r="K118" s="50"/>
      <c r="L118" s="50"/>
      <c r="M118" s="50"/>
      <c r="N118" s="18"/>
      <c r="O118" s="72"/>
      <c r="P118" s="11">
        <f aca="true" t="shared" si="61" ref="P118:U118">SUM(P113:P114)</f>
        <v>13</v>
      </c>
      <c r="Q118" s="11">
        <f t="shared" si="61"/>
        <v>0</v>
      </c>
      <c r="R118" s="11">
        <f t="shared" si="61"/>
        <v>13</v>
      </c>
      <c r="S118" s="11">
        <f t="shared" si="61"/>
        <v>13</v>
      </c>
      <c r="T118" s="11">
        <f t="shared" si="61"/>
        <v>0</v>
      </c>
      <c r="U118" s="82">
        <f t="shared" si="61"/>
        <v>13</v>
      </c>
      <c r="V118" s="131"/>
      <c r="W118" s="65"/>
    </row>
    <row r="119" spans="1:23" s="45" customFormat="1" ht="15.75" customHeight="1" hidden="1">
      <c r="A119" s="35" t="s">
        <v>66</v>
      </c>
      <c r="B119" s="22" t="s">
        <v>51</v>
      </c>
      <c r="C119" s="50" t="s">
        <v>70</v>
      </c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18"/>
      <c r="O119" s="72"/>
      <c r="P119" s="21">
        <v>0</v>
      </c>
      <c r="Q119" s="21">
        <v>0</v>
      </c>
      <c r="R119" s="9">
        <f>SUM(M119+Q119)</f>
        <v>0</v>
      </c>
      <c r="S119" s="21"/>
      <c r="T119" s="21">
        <v>0</v>
      </c>
      <c r="U119" s="60">
        <f>SUM(P119+T119)</f>
        <v>0</v>
      </c>
      <c r="V119" s="131"/>
      <c r="W119" s="65"/>
    </row>
    <row r="120" spans="1:23" s="45" customFormat="1" ht="15.75" hidden="1">
      <c r="A120" s="35" t="s">
        <v>66</v>
      </c>
      <c r="B120" s="8">
        <v>226</v>
      </c>
      <c r="C120" s="50" t="s">
        <v>10</v>
      </c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18"/>
      <c r="O120" s="72"/>
      <c r="P120" s="21">
        <v>0</v>
      </c>
      <c r="Q120" s="21">
        <v>0</v>
      </c>
      <c r="R120" s="9">
        <f>SUM(P120:Q120)</f>
        <v>0</v>
      </c>
      <c r="S120" s="21"/>
      <c r="T120" s="21">
        <v>0</v>
      </c>
      <c r="U120" s="60">
        <f>SUM(P120+T120)</f>
        <v>0</v>
      </c>
      <c r="V120" s="131"/>
      <c r="W120" s="65"/>
    </row>
    <row r="121" spans="1:23" s="45" customFormat="1" ht="12.75" customHeight="1" hidden="1">
      <c r="A121" s="35" t="s">
        <v>66</v>
      </c>
      <c r="B121" s="8">
        <v>310</v>
      </c>
      <c r="C121" s="50" t="s">
        <v>14</v>
      </c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18"/>
      <c r="O121" s="72"/>
      <c r="P121" s="21">
        <v>0</v>
      </c>
      <c r="Q121" s="21">
        <v>0</v>
      </c>
      <c r="R121" s="9">
        <f>SUM(P121:Q121)</f>
        <v>0</v>
      </c>
      <c r="S121" s="21">
        <v>0</v>
      </c>
      <c r="T121" s="21">
        <v>0</v>
      </c>
      <c r="U121" s="60">
        <f>SUM(P121+T121)</f>
        <v>0</v>
      </c>
      <c r="V121" s="131"/>
      <c r="W121" s="65"/>
    </row>
    <row r="122" spans="1:23" s="45" customFormat="1" ht="15.75" customHeight="1" hidden="1">
      <c r="A122" s="35" t="s">
        <v>66</v>
      </c>
      <c r="B122" s="8">
        <v>340</v>
      </c>
      <c r="C122" s="50" t="s">
        <v>15</v>
      </c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18"/>
      <c r="O122" s="72"/>
      <c r="P122" s="21">
        <v>0</v>
      </c>
      <c r="Q122" s="21">
        <v>0</v>
      </c>
      <c r="R122" s="9">
        <f>SUM(P122:Q122)</f>
        <v>0</v>
      </c>
      <c r="S122" s="21"/>
      <c r="T122" s="21">
        <v>0</v>
      </c>
      <c r="U122" s="60">
        <f>SUM(P122+T122)</f>
        <v>0</v>
      </c>
      <c r="V122" s="142"/>
      <c r="W122" s="65"/>
    </row>
    <row r="123" spans="1:23" s="46" customFormat="1" ht="15" customHeight="1">
      <c r="A123" s="177" t="s">
        <v>65</v>
      </c>
      <c r="B123" s="178"/>
      <c r="C123" s="178"/>
      <c r="D123" s="103">
        <f>SUM(D116)</f>
        <v>0</v>
      </c>
      <c r="E123" s="103">
        <f aca="true" t="shared" si="62" ref="E123:M123">SUM(E116)</f>
        <v>0</v>
      </c>
      <c r="F123" s="103">
        <f t="shared" si="62"/>
        <v>0</v>
      </c>
      <c r="G123" s="103">
        <f t="shared" si="62"/>
        <v>0</v>
      </c>
      <c r="H123" s="103">
        <f t="shared" si="62"/>
        <v>0</v>
      </c>
      <c r="I123" s="103">
        <f t="shared" si="62"/>
        <v>0</v>
      </c>
      <c r="J123" s="103">
        <f t="shared" si="62"/>
        <v>0</v>
      </c>
      <c r="K123" s="103">
        <f t="shared" si="62"/>
        <v>0</v>
      </c>
      <c r="L123" s="103">
        <f t="shared" si="62"/>
        <v>0</v>
      </c>
      <c r="M123" s="103">
        <f t="shared" si="62"/>
        <v>0</v>
      </c>
      <c r="N123" s="26">
        <f>SUM(N114:N120)</f>
        <v>30</v>
      </c>
      <c r="O123" s="26">
        <f>SUM(O114:O120)</f>
        <v>0</v>
      </c>
      <c r="P123" s="26">
        <f aca="true" t="shared" si="63" ref="P123:U123">SUM(P118:P122)</f>
        <v>13</v>
      </c>
      <c r="Q123" s="26">
        <f t="shared" si="63"/>
        <v>0</v>
      </c>
      <c r="R123" s="26">
        <f t="shared" si="63"/>
        <v>13</v>
      </c>
      <c r="S123" s="26">
        <f t="shared" si="63"/>
        <v>13</v>
      </c>
      <c r="T123" s="26">
        <f t="shared" si="63"/>
        <v>0</v>
      </c>
      <c r="U123" s="87">
        <f t="shared" si="63"/>
        <v>13</v>
      </c>
      <c r="V123" s="141">
        <f>SUM(V118:V121)</f>
        <v>0</v>
      </c>
      <c r="W123" s="87">
        <f>SUM(W118:W121)</f>
        <v>0</v>
      </c>
    </row>
    <row r="124" spans="1:23" s="44" customFormat="1" ht="18.75">
      <c r="A124" s="175" t="s">
        <v>62</v>
      </c>
      <c r="B124" s="176"/>
      <c r="C124" s="176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29"/>
      <c r="O124" s="29"/>
      <c r="P124" s="58"/>
      <c r="Q124" s="58"/>
      <c r="R124" s="58"/>
      <c r="S124" s="58"/>
      <c r="T124" s="58"/>
      <c r="U124" s="64"/>
      <c r="V124" s="132"/>
      <c r="W124" s="66"/>
    </row>
    <row r="125" spans="1:23" s="45" customFormat="1" ht="15.75">
      <c r="A125" s="35" t="s">
        <v>122</v>
      </c>
      <c r="B125" s="22" t="s">
        <v>123</v>
      </c>
      <c r="C125" s="32" t="s">
        <v>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18"/>
      <c r="O125" s="72"/>
      <c r="P125" s="21">
        <v>47</v>
      </c>
      <c r="Q125" s="21">
        <v>0</v>
      </c>
      <c r="R125" s="9">
        <f>SUM(P125:Q125)</f>
        <v>47</v>
      </c>
      <c r="S125" s="21">
        <v>31</v>
      </c>
      <c r="T125" s="21">
        <v>5</v>
      </c>
      <c r="U125" s="60">
        <f>SUM(P125+T125)</f>
        <v>52</v>
      </c>
      <c r="V125" s="131"/>
      <c r="W125" s="65"/>
    </row>
    <row r="126" spans="1:23" s="45" customFormat="1" ht="15.75">
      <c r="A126" s="35" t="s">
        <v>122</v>
      </c>
      <c r="B126" s="22" t="s">
        <v>124</v>
      </c>
      <c r="C126" s="32" t="s">
        <v>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18"/>
      <c r="O126" s="72"/>
      <c r="P126" s="21">
        <v>15</v>
      </c>
      <c r="Q126" s="21">
        <v>0</v>
      </c>
      <c r="R126" s="9">
        <f aca="true" t="shared" si="64" ref="R126:R133">SUM(P126:Q126)</f>
        <v>15</v>
      </c>
      <c r="S126" s="21">
        <v>12</v>
      </c>
      <c r="T126" s="21">
        <v>1</v>
      </c>
      <c r="U126" s="60">
        <f aca="true" t="shared" si="65" ref="U126:U133">SUM(P126+T126)</f>
        <v>16</v>
      </c>
      <c r="V126" s="131"/>
      <c r="W126" s="65"/>
    </row>
    <row r="127" spans="1:23" s="45" customFormat="1" ht="15.75">
      <c r="A127" s="35" t="s">
        <v>122</v>
      </c>
      <c r="B127" s="22" t="s">
        <v>55</v>
      </c>
      <c r="C127" s="32" t="s">
        <v>14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8"/>
      <c r="O127" s="72"/>
      <c r="P127" s="21">
        <v>3</v>
      </c>
      <c r="Q127" s="21"/>
      <c r="R127" s="9">
        <f t="shared" si="64"/>
        <v>3</v>
      </c>
      <c r="S127" s="21">
        <v>3</v>
      </c>
      <c r="T127" s="21"/>
      <c r="U127" s="60">
        <f t="shared" si="65"/>
        <v>3</v>
      </c>
      <c r="V127" s="131"/>
      <c r="W127" s="65"/>
    </row>
    <row r="128" spans="1:23" s="148" customFormat="1" ht="15.75">
      <c r="A128" s="173" t="s">
        <v>133</v>
      </c>
      <c r="B128" s="147" t="s">
        <v>51</v>
      </c>
      <c r="C128" s="143" t="s">
        <v>134</v>
      </c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24"/>
      <c r="O128" s="19"/>
      <c r="P128" s="20">
        <v>6</v>
      </c>
      <c r="Q128" s="20">
        <v>0</v>
      </c>
      <c r="R128" s="6">
        <f t="shared" si="64"/>
        <v>6</v>
      </c>
      <c r="S128" s="20">
        <v>0</v>
      </c>
      <c r="T128" s="20">
        <v>0</v>
      </c>
      <c r="U128" s="59">
        <f t="shared" si="65"/>
        <v>6</v>
      </c>
      <c r="V128" s="128"/>
      <c r="W128" s="88"/>
    </row>
    <row r="129" spans="1:23" s="148" customFormat="1" ht="15.75">
      <c r="A129" s="173" t="s">
        <v>133</v>
      </c>
      <c r="B129" s="147" t="s">
        <v>51</v>
      </c>
      <c r="C129" s="143" t="s">
        <v>135</v>
      </c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24"/>
      <c r="O129" s="19"/>
      <c r="P129" s="20">
        <v>609</v>
      </c>
      <c r="Q129" s="20">
        <v>0</v>
      </c>
      <c r="R129" s="6">
        <f t="shared" si="64"/>
        <v>609</v>
      </c>
      <c r="S129" s="20">
        <v>0</v>
      </c>
      <c r="T129" s="20">
        <v>0</v>
      </c>
      <c r="U129" s="59">
        <f t="shared" si="65"/>
        <v>609</v>
      </c>
      <c r="V129" s="128"/>
      <c r="W129" s="88"/>
    </row>
    <row r="130" spans="1:23" s="155" customFormat="1" ht="15.75" hidden="1">
      <c r="A130" s="157" t="s">
        <v>63</v>
      </c>
      <c r="B130" s="149" t="s">
        <v>48</v>
      </c>
      <c r="C130" s="150" t="s">
        <v>136</v>
      </c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1"/>
      <c r="O130" s="151"/>
      <c r="P130" s="152">
        <v>0</v>
      </c>
      <c r="Q130" s="152">
        <v>0</v>
      </c>
      <c r="R130" s="152">
        <f t="shared" si="64"/>
        <v>0</v>
      </c>
      <c r="S130" s="152">
        <v>0</v>
      </c>
      <c r="T130" s="152">
        <v>0</v>
      </c>
      <c r="U130" s="154">
        <f t="shared" si="65"/>
        <v>0</v>
      </c>
      <c r="V130" s="153"/>
      <c r="W130" s="154"/>
    </row>
    <row r="131" spans="1:23" s="155" customFormat="1" ht="15.75">
      <c r="A131" s="157" t="s">
        <v>63</v>
      </c>
      <c r="B131" s="149" t="s">
        <v>48</v>
      </c>
      <c r="C131" s="150" t="s">
        <v>137</v>
      </c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1"/>
      <c r="O131" s="151"/>
      <c r="P131" s="152">
        <v>64</v>
      </c>
      <c r="Q131" s="152">
        <v>0</v>
      </c>
      <c r="R131" s="152">
        <f t="shared" si="64"/>
        <v>64</v>
      </c>
      <c r="S131" s="152">
        <v>0</v>
      </c>
      <c r="T131" s="152">
        <v>-64</v>
      </c>
      <c r="U131" s="154">
        <f t="shared" si="65"/>
        <v>0</v>
      </c>
      <c r="V131" s="153"/>
      <c r="W131" s="156"/>
    </row>
    <row r="132" spans="1:23" s="155" customFormat="1" ht="15.75">
      <c r="A132" s="157" t="s">
        <v>63</v>
      </c>
      <c r="B132" s="149" t="s">
        <v>130</v>
      </c>
      <c r="C132" s="150" t="s">
        <v>136</v>
      </c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1"/>
      <c r="O132" s="151"/>
      <c r="P132" s="152">
        <v>118</v>
      </c>
      <c r="Q132" s="152">
        <v>0</v>
      </c>
      <c r="R132" s="152">
        <f t="shared" si="64"/>
        <v>118</v>
      </c>
      <c r="S132" s="152">
        <v>118</v>
      </c>
      <c r="T132" s="152">
        <v>0</v>
      </c>
      <c r="U132" s="154">
        <f t="shared" si="65"/>
        <v>118</v>
      </c>
      <c r="V132" s="153"/>
      <c r="W132" s="156"/>
    </row>
    <row r="133" spans="1:23" s="155" customFormat="1" ht="15.75">
      <c r="A133" s="157" t="s">
        <v>63</v>
      </c>
      <c r="B133" s="149" t="s">
        <v>130</v>
      </c>
      <c r="C133" s="150" t="s">
        <v>137</v>
      </c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1"/>
      <c r="O133" s="151"/>
      <c r="P133" s="152">
        <v>753</v>
      </c>
      <c r="Q133" s="152">
        <v>0</v>
      </c>
      <c r="R133" s="152">
        <f t="shared" si="64"/>
        <v>753</v>
      </c>
      <c r="S133" s="152">
        <v>753</v>
      </c>
      <c r="T133" s="152">
        <v>-1</v>
      </c>
      <c r="U133" s="154">
        <f t="shared" si="65"/>
        <v>752</v>
      </c>
      <c r="V133" s="153"/>
      <c r="W133" s="156"/>
    </row>
    <row r="134" spans="1:23" s="46" customFormat="1" ht="18.75">
      <c r="A134" s="177" t="s">
        <v>64</v>
      </c>
      <c r="B134" s="178"/>
      <c r="C134" s="178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26">
        <f>SUM(N125:N130)</f>
        <v>0</v>
      </c>
      <c r="O134" s="26"/>
      <c r="P134" s="26">
        <f aca="true" t="shared" si="66" ref="P134:U134">SUM(P125:P133)</f>
        <v>1615</v>
      </c>
      <c r="Q134" s="26">
        <f t="shared" si="66"/>
        <v>0</v>
      </c>
      <c r="R134" s="26">
        <f t="shared" si="66"/>
        <v>1615</v>
      </c>
      <c r="S134" s="26">
        <f t="shared" si="66"/>
        <v>917</v>
      </c>
      <c r="T134" s="26">
        <f t="shared" si="66"/>
        <v>-59</v>
      </c>
      <c r="U134" s="87">
        <f t="shared" si="66"/>
        <v>1556</v>
      </c>
      <c r="V134" s="129">
        <f>SUM(V125:V130)</f>
        <v>0</v>
      </c>
      <c r="W134" s="26">
        <f>SUM(W125:W130)</f>
        <v>0</v>
      </c>
    </row>
    <row r="135" spans="1:23" ht="19.5" customHeight="1">
      <c r="A135" s="33" t="s">
        <v>31</v>
      </c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75"/>
      <c r="P135" s="4"/>
      <c r="Q135" s="4"/>
      <c r="R135" s="4"/>
      <c r="S135" s="4"/>
      <c r="T135" s="4"/>
      <c r="U135" s="68"/>
      <c r="V135" s="134"/>
      <c r="W135" s="68"/>
    </row>
    <row r="136" spans="1:23" s="47" customFormat="1" ht="16.5" customHeight="1">
      <c r="A136" s="34"/>
      <c r="B136" s="48"/>
      <c r="C136" s="20" t="s">
        <v>88</v>
      </c>
      <c r="D136" s="20">
        <f>SUM(D137:D141)</f>
        <v>163</v>
      </c>
      <c r="E136" s="20">
        <f aca="true" t="shared" si="67" ref="E136:M136">SUM(E137:E141)</f>
        <v>0</v>
      </c>
      <c r="F136" s="20">
        <f t="shared" si="67"/>
        <v>145</v>
      </c>
      <c r="G136" s="20">
        <f t="shared" si="67"/>
        <v>0</v>
      </c>
      <c r="H136" s="20">
        <f t="shared" si="67"/>
        <v>0</v>
      </c>
      <c r="I136" s="20">
        <f t="shared" si="67"/>
        <v>0</v>
      </c>
      <c r="J136" s="20">
        <f t="shared" si="67"/>
        <v>145</v>
      </c>
      <c r="K136" s="20">
        <f t="shared" si="67"/>
        <v>0</v>
      </c>
      <c r="L136" s="20">
        <f t="shared" si="67"/>
        <v>0</v>
      </c>
      <c r="M136" s="20">
        <f t="shared" si="67"/>
        <v>0</v>
      </c>
      <c r="N136" s="20">
        <f>SUM(N137:N141)</f>
        <v>554</v>
      </c>
      <c r="O136" s="11">
        <f aca="true" t="shared" si="68" ref="O136:W136">SUM(O137:O141)</f>
        <v>1341</v>
      </c>
      <c r="P136" s="20">
        <f t="shared" si="68"/>
        <v>447</v>
      </c>
      <c r="Q136" s="20">
        <f>SUM(Q137:Q141)</f>
        <v>0</v>
      </c>
      <c r="R136" s="20">
        <f>SUM(R137:R141)</f>
        <v>447</v>
      </c>
      <c r="S136" s="20"/>
      <c r="T136" s="20">
        <f t="shared" si="68"/>
        <v>0</v>
      </c>
      <c r="U136" s="59">
        <f aca="true" t="shared" si="69" ref="U136:U171">SUM(R136+T136)</f>
        <v>447</v>
      </c>
      <c r="V136" s="128">
        <f t="shared" si="68"/>
        <v>0</v>
      </c>
      <c r="W136" s="88">
        <f t="shared" si="68"/>
        <v>0</v>
      </c>
    </row>
    <row r="137" spans="1:23" s="47" customFormat="1" ht="16.5" customHeight="1" hidden="1">
      <c r="A137" s="34" t="s">
        <v>87</v>
      </c>
      <c r="B137" s="48" t="s">
        <v>53</v>
      </c>
      <c r="C137" s="21" t="s">
        <v>89</v>
      </c>
      <c r="D137" s="21">
        <v>163</v>
      </c>
      <c r="E137" s="21">
        <v>0</v>
      </c>
      <c r="F137" s="18">
        <f aca="true" t="shared" si="70" ref="F137:F172">SUM(G137:L137)</f>
        <v>145</v>
      </c>
      <c r="G137" s="21"/>
      <c r="H137" s="21"/>
      <c r="I137" s="21"/>
      <c r="J137" s="21">
        <v>145</v>
      </c>
      <c r="K137" s="21"/>
      <c r="L137" s="21"/>
      <c r="M137" s="21"/>
      <c r="N137" s="21"/>
      <c r="O137" s="72">
        <f>SUM(P137:W137)</f>
        <v>0</v>
      </c>
      <c r="P137" s="56"/>
      <c r="Q137" s="56"/>
      <c r="R137" s="56"/>
      <c r="S137" s="56"/>
      <c r="T137" s="56"/>
      <c r="U137" s="60">
        <f t="shared" si="69"/>
        <v>0</v>
      </c>
      <c r="V137" s="135"/>
      <c r="W137" s="69"/>
    </row>
    <row r="138" spans="1:23" s="47" customFormat="1" ht="13.5" customHeight="1">
      <c r="A138" s="34" t="s">
        <v>87</v>
      </c>
      <c r="B138" s="48" t="s">
        <v>51</v>
      </c>
      <c r="C138" s="21" t="s">
        <v>135</v>
      </c>
      <c r="D138" s="21"/>
      <c r="E138" s="21"/>
      <c r="F138" s="18">
        <f t="shared" si="70"/>
        <v>0</v>
      </c>
      <c r="G138" s="21"/>
      <c r="H138" s="21"/>
      <c r="I138" s="21"/>
      <c r="J138" s="21"/>
      <c r="K138" s="21"/>
      <c r="L138" s="21"/>
      <c r="M138" s="21"/>
      <c r="N138" s="21">
        <v>554</v>
      </c>
      <c r="O138" s="72">
        <f>SUM(P138:W138)</f>
        <v>1329</v>
      </c>
      <c r="P138" s="56">
        <v>443</v>
      </c>
      <c r="Q138" s="21">
        <v>0</v>
      </c>
      <c r="R138" s="21">
        <f>SUM(P138:Q138)</f>
        <v>443</v>
      </c>
      <c r="S138" s="56"/>
      <c r="T138" s="21">
        <v>0</v>
      </c>
      <c r="U138" s="60">
        <f t="shared" si="69"/>
        <v>443</v>
      </c>
      <c r="V138" s="135"/>
      <c r="W138" s="69"/>
    </row>
    <row r="139" spans="1:23" s="47" customFormat="1" ht="16.5" customHeight="1">
      <c r="A139" s="34" t="s">
        <v>87</v>
      </c>
      <c r="B139" s="48" t="s">
        <v>51</v>
      </c>
      <c r="C139" s="21" t="s">
        <v>138</v>
      </c>
      <c r="D139" s="21"/>
      <c r="E139" s="21"/>
      <c r="F139" s="18">
        <f t="shared" si="70"/>
        <v>0</v>
      </c>
      <c r="G139" s="21"/>
      <c r="H139" s="21"/>
      <c r="I139" s="21"/>
      <c r="J139" s="21"/>
      <c r="K139" s="21"/>
      <c r="L139" s="21"/>
      <c r="M139" s="21"/>
      <c r="N139" s="21"/>
      <c r="O139" s="72">
        <f>SUM(P139:W139)</f>
        <v>12</v>
      </c>
      <c r="P139" s="56">
        <v>4</v>
      </c>
      <c r="Q139" s="56">
        <v>0</v>
      </c>
      <c r="R139" s="21">
        <f aca="true" t="shared" si="71" ref="R139:R172">SUM(P139:Q139)</f>
        <v>4</v>
      </c>
      <c r="S139" s="56"/>
      <c r="T139" s="56">
        <v>0</v>
      </c>
      <c r="U139" s="60">
        <f t="shared" si="69"/>
        <v>4</v>
      </c>
      <c r="V139" s="135"/>
      <c r="W139" s="69"/>
    </row>
    <row r="140" spans="1:23" s="47" customFormat="1" ht="16.5" customHeight="1" hidden="1">
      <c r="A140" s="34" t="s">
        <v>87</v>
      </c>
      <c r="B140" s="48" t="s">
        <v>51</v>
      </c>
      <c r="C140" s="21" t="s">
        <v>91</v>
      </c>
      <c r="D140" s="21"/>
      <c r="E140" s="21"/>
      <c r="F140" s="18">
        <f t="shared" si="70"/>
        <v>0</v>
      </c>
      <c r="G140" s="21"/>
      <c r="H140" s="21"/>
      <c r="I140" s="21"/>
      <c r="J140" s="21"/>
      <c r="K140" s="21"/>
      <c r="L140" s="21"/>
      <c r="M140" s="21"/>
      <c r="N140" s="21"/>
      <c r="O140" s="72">
        <f>SUM(P140:W140)</f>
        <v>0</v>
      </c>
      <c r="P140" s="56"/>
      <c r="Q140" s="56"/>
      <c r="R140" s="21">
        <f t="shared" si="71"/>
        <v>0</v>
      </c>
      <c r="S140" s="56"/>
      <c r="T140" s="56"/>
      <c r="U140" s="60">
        <f t="shared" si="69"/>
        <v>0</v>
      </c>
      <c r="V140" s="135"/>
      <c r="W140" s="69"/>
    </row>
    <row r="141" spans="1:23" s="47" customFormat="1" ht="16.5" customHeight="1" hidden="1">
      <c r="A141" s="34" t="s">
        <v>87</v>
      </c>
      <c r="B141" s="48" t="s">
        <v>48</v>
      </c>
      <c r="C141" s="21" t="s">
        <v>90</v>
      </c>
      <c r="D141" s="21"/>
      <c r="E141" s="21"/>
      <c r="F141" s="18">
        <f t="shared" si="70"/>
        <v>0</v>
      </c>
      <c r="G141" s="21"/>
      <c r="H141" s="21"/>
      <c r="I141" s="21"/>
      <c r="J141" s="21"/>
      <c r="K141" s="21"/>
      <c r="L141" s="21"/>
      <c r="M141" s="21"/>
      <c r="N141" s="21"/>
      <c r="O141" s="72">
        <f>SUM(P141:W141)</f>
        <v>0</v>
      </c>
      <c r="P141" s="56"/>
      <c r="Q141" s="56"/>
      <c r="R141" s="21">
        <f t="shared" si="71"/>
        <v>0</v>
      </c>
      <c r="S141" s="56"/>
      <c r="T141" s="56"/>
      <c r="U141" s="60">
        <f t="shared" si="69"/>
        <v>0</v>
      </c>
      <c r="V141" s="135"/>
      <c r="W141" s="69"/>
    </row>
    <row r="142" spans="1:23" s="47" customFormat="1" ht="16.5" customHeight="1">
      <c r="A142" s="34"/>
      <c r="B142" s="48"/>
      <c r="C142" s="20" t="s">
        <v>92</v>
      </c>
      <c r="D142" s="20">
        <f>SUM(D143:D151)</f>
        <v>470</v>
      </c>
      <c r="E142" s="20">
        <f aca="true" t="shared" si="72" ref="E142:M142">SUM(E143:E151)</f>
        <v>460</v>
      </c>
      <c r="F142" s="20">
        <f t="shared" si="72"/>
        <v>469</v>
      </c>
      <c r="G142" s="20">
        <f t="shared" si="72"/>
        <v>2</v>
      </c>
      <c r="H142" s="20">
        <f t="shared" si="72"/>
        <v>0</v>
      </c>
      <c r="I142" s="20">
        <f t="shared" si="72"/>
        <v>0</v>
      </c>
      <c r="J142" s="20">
        <f t="shared" si="72"/>
        <v>0</v>
      </c>
      <c r="K142" s="20">
        <f t="shared" si="72"/>
        <v>0</v>
      </c>
      <c r="L142" s="20">
        <f t="shared" si="72"/>
        <v>467</v>
      </c>
      <c r="M142" s="20">
        <f t="shared" si="72"/>
        <v>0</v>
      </c>
      <c r="N142" s="20">
        <f>SUM(N143:N151)</f>
        <v>1210</v>
      </c>
      <c r="O142" s="11">
        <f aca="true" t="shared" si="73" ref="O142:W142">SUM(O143:O151)</f>
        <v>0</v>
      </c>
      <c r="P142" s="20">
        <f t="shared" si="73"/>
        <v>150</v>
      </c>
      <c r="Q142" s="20">
        <f>SUM(Q143:Q151)</f>
        <v>0</v>
      </c>
      <c r="R142" s="20">
        <f t="shared" si="71"/>
        <v>150</v>
      </c>
      <c r="S142" s="20">
        <f t="shared" si="73"/>
        <v>150</v>
      </c>
      <c r="T142" s="20">
        <f>SUM(T143:T151)</f>
        <v>0</v>
      </c>
      <c r="U142" s="59">
        <f t="shared" si="69"/>
        <v>150</v>
      </c>
      <c r="V142" s="128">
        <f t="shared" si="73"/>
        <v>0</v>
      </c>
      <c r="W142" s="88">
        <f t="shared" si="73"/>
        <v>0</v>
      </c>
    </row>
    <row r="143" spans="1:23" s="47" customFormat="1" ht="16.5" customHeight="1" hidden="1">
      <c r="A143" s="34" t="s">
        <v>52</v>
      </c>
      <c r="B143" s="48" t="s">
        <v>51</v>
      </c>
      <c r="C143" s="21" t="s">
        <v>56</v>
      </c>
      <c r="D143" s="21"/>
      <c r="E143" s="21"/>
      <c r="F143" s="18">
        <f t="shared" si="70"/>
        <v>0</v>
      </c>
      <c r="G143" s="21"/>
      <c r="H143" s="21"/>
      <c r="I143" s="21"/>
      <c r="J143" s="21"/>
      <c r="K143" s="21"/>
      <c r="L143" s="21"/>
      <c r="M143" s="21"/>
      <c r="N143" s="21"/>
      <c r="O143" s="72">
        <f aca="true" t="shared" si="74" ref="O143:O151">SUM(P143:W143)</f>
        <v>0</v>
      </c>
      <c r="P143" s="21">
        <v>0</v>
      </c>
      <c r="Q143" s="21">
        <v>0</v>
      </c>
      <c r="R143" s="21">
        <f t="shared" si="71"/>
        <v>0</v>
      </c>
      <c r="S143" s="56"/>
      <c r="T143" s="21">
        <v>0</v>
      </c>
      <c r="U143" s="60">
        <f t="shared" si="69"/>
        <v>0</v>
      </c>
      <c r="V143" s="135"/>
      <c r="W143" s="69"/>
    </row>
    <row r="144" spans="1:23" s="47" customFormat="1" ht="16.5" customHeight="1" hidden="1">
      <c r="A144" s="34" t="s">
        <v>52</v>
      </c>
      <c r="B144" s="48" t="s">
        <v>48</v>
      </c>
      <c r="C144" s="21" t="s">
        <v>93</v>
      </c>
      <c r="D144" s="21"/>
      <c r="E144" s="21"/>
      <c r="F144" s="18">
        <f t="shared" si="70"/>
        <v>0</v>
      </c>
      <c r="G144" s="21"/>
      <c r="H144" s="21"/>
      <c r="I144" s="21"/>
      <c r="J144" s="21"/>
      <c r="K144" s="21"/>
      <c r="L144" s="21"/>
      <c r="M144" s="21"/>
      <c r="N144" s="21"/>
      <c r="O144" s="72">
        <f t="shared" si="74"/>
        <v>0</v>
      </c>
      <c r="P144" s="21">
        <v>0</v>
      </c>
      <c r="Q144" s="21"/>
      <c r="R144" s="21">
        <f t="shared" si="71"/>
        <v>0</v>
      </c>
      <c r="S144" s="56"/>
      <c r="T144" s="21"/>
      <c r="U144" s="60">
        <f t="shared" si="69"/>
        <v>0</v>
      </c>
      <c r="V144" s="135"/>
      <c r="W144" s="69"/>
    </row>
    <row r="145" spans="1:23" s="47" customFormat="1" ht="16.5" customHeight="1" hidden="1">
      <c r="A145" s="34" t="s">
        <v>52</v>
      </c>
      <c r="B145" s="48" t="s">
        <v>51</v>
      </c>
      <c r="C145" s="49" t="s">
        <v>126</v>
      </c>
      <c r="D145" s="21"/>
      <c r="E145" s="21"/>
      <c r="F145" s="18">
        <f t="shared" si="70"/>
        <v>0</v>
      </c>
      <c r="G145" s="21"/>
      <c r="H145" s="21"/>
      <c r="I145" s="21"/>
      <c r="J145" s="21"/>
      <c r="K145" s="21"/>
      <c r="L145" s="21"/>
      <c r="M145" s="21"/>
      <c r="N145" s="21"/>
      <c r="O145" s="72">
        <f t="shared" si="74"/>
        <v>0</v>
      </c>
      <c r="P145" s="21">
        <v>0</v>
      </c>
      <c r="Q145" s="21"/>
      <c r="R145" s="21">
        <f t="shared" si="71"/>
        <v>0</v>
      </c>
      <c r="S145" s="56"/>
      <c r="T145" s="21"/>
      <c r="U145" s="60">
        <f t="shared" si="69"/>
        <v>0</v>
      </c>
      <c r="V145" s="135"/>
      <c r="W145" s="69"/>
    </row>
    <row r="146" spans="1:23" s="47" customFormat="1" ht="16.5" customHeight="1" hidden="1">
      <c r="A146" s="34" t="s">
        <v>52</v>
      </c>
      <c r="B146" s="48" t="s">
        <v>48</v>
      </c>
      <c r="C146" s="49" t="s">
        <v>10</v>
      </c>
      <c r="D146" s="21"/>
      <c r="E146" s="21"/>
      <c r="F146" s="18">
        <f t="shared" si="70"/>
        <v>0</v>
      </c>
      <c r="G146" s="21"/>
      <c r="H146" s="21"/>
      <c r="I146" s="21"/>
      <c r="J146" s="21"/>
      <c r="K146" s="21"/>
      <c r="L146" s="21"/>
      <c r="M146" s="21"/>
      <c r="N146" s="21"/>
      <c r="O146" s="72">
        <f t="shared" si="74"/>
        <v>0</v>
      </c>
      <c r="P146" s="21">
        <v>0</v>
      </c>
      <c r="Q146" s="21">
        <v>0</v>
      </c>
      <c r="R146" s="21">
        <f t="shared" si="71"/>
        <v>0</v>
      </c>
      <c r="S146" s="56">
        <v>0</v>
      </c>
      <c r="T146" s="21">
        <v>0</v>
      </c>
      <c r="U146" s="60">
        <f t="shared" si="69"/>
        <v>0</v>
      </c>
      <c r="V146" s="135"/>
      <c r="W146" s="69"/>
    </row>
    <row r="147" spans="1:23" s="47" customFormat="1" ht="16.5" customHeight="1" hidden="1">
      <c r="A147" s="34" t="s">
        <v>52</v>
      </c>
      <c r="B147" s="48" t="s">
        <v>51</v>
      </c>
      <c r="C147" s="49" t="s">
        <v>132</v>
      </c>
      <c r="D147" s="21"/>
      <c r="E147" s="21"/>
      <c r="F147" s="18"/>
      <c r="G147" s="21"/>
      <c r="H147" s="21"/>
      <c r="I147" s="21"/>
      <c r="J147" s="21"/>
      <c r="K147" s="21"/>
      <c r="L147" s="21"/>
      <c r="M147" s="21"/>
      <c r="N147" s="21"/>
      <c r="O147" s="72">
        <f t="shared" si="74"/>
        <v>0</v>
      </c>
      <c r="P147" s="21">
        <v>0</v>
      </c>
      <c r="Q147" s="21">
        <v>0</v>
      </c>
      <c r="R147" s="21">
        <f t="shared" si="71"/>
        <v>0</v>
      </c>
      <c r="S147" s="56"/>
      <c r="T147" s="21">
        <v>0</v>
      </c>
      <c r="U147" s="60">
        <f t="shared" si="69"/>
        <v>0</v>
      </c>
      <c r="V147" s="135"/>
      <c r="W147" s="69"/>
    </row>
    <row r="148" spans="1:23" s="47" customFormat="1" ht="29.25" customHeight="1">
      <c r="A148" s="34" t="s">
        <v>52</v>
      </c>
      <c r="B148" s="48" t="s">
        <v>53</v>
      </c>
      <c r="C148" s="49" t="s">
        <v>149</v>
      </c>
      <c r="D148" s="21"/>
      <c r="E148" s="21"/>
      <c r="F148" s="18"/>
      <c r="G148" s="21"/>
      <c r="H148" s="21"/>
      <c r="I148" s="21"/>
      <c r="J148" s="21"/>
      <c r="K148" s="21"/>
      <c r="L148" s="21"/>
      <c r="M148" s="21"/>
      <c r="N148" s="21"/>
      <c r="O148" s="72"/>
      <c r="P148" s="21">
        <v>150</v>
      </c>
      <c r="Q148" s="21">
        <v>0</v>
      </c>
      <c r="R148" s="21">
        <f t="shared" si="71"/>
        <v>150</v>
      </c>
      <c r="S148" s="56">
        <v>150</v>
      </c>
      <c r="T148" s="21">
        <v>0</v>
      </c>
      <c r="U148" s="60">
        <f t="shared" si="69"/>
        <v>150</v>
      </c>
      <c r="V148" s="135"/>
      <c r="W148" s="69"/>
    </row>
    <row r="149" spans="1:23" s="47" customFormat="1" ht="15.75" customHeight="1" hidden="1">
      <c r="A149" s="34" t="s">
        <v>52</v>
      </c>
      <c r="B149" s="48" t="s">
        <v>50</v>
      </c>
      <c r="C149" s="49" t="s">
        <v>131</v>
      </c>
      <c r="D149" s="49"/>
      <c r="E149" s="49"/>
      <c r="F149" s="18">
        <f t="shared" si="70"/>
        <v>0</v>
      </c>
      <c r="G149" s="49"/>
      <c r="H149" s="49"/>
      <c r="I149" s="49"/>
      <c r="J149" s="49"/>
      <c r="K149" s="49"/>
      <c r="L149" s="49"/>
      <c r="M149" s="49"/>
      <c r="N149" s="21">
        <v>1200</v>
      </c>
      <c r="O149" s="72">
        <f t="shared" si="74"/>
        <v>0</v>
      </c>
      <c r="P149" s="21">
        <v>0</v>
      </c>
      <c r="Q149" s="21">
        <v>0</v>
      </c>
      <c r="R149" s="21">
        <f t="shared" si="71"/>
        <v>0</v>
      </c>
      <c r="S149" s="56">
        <v>0</v>
      </c>
      <c r="T149" s="21">
        <v>0</v>
      </c>
      <c r="U149" s="60">
        <f t="shared" si="69"/>
        <v>0</v>
      </c>
      <c r="V149" s="135"/>
      <c r="W149" s="69"/>
    </row>
    <row r="150" spans="1:23" s="47" customFormat="1" ht="14.25" customHeight="1" hidden="1">
      <c r="A150" s="34" t="s">
        <v>52</v>
      </c>
      <c r="B150" s="48" t="s">
        <v>55</v>
      </c>
      <c r="C150" s="49" t="s">
        <v>125</v>
      </c>
      <c r="D150" s="49">
        <v>460</v>
      </c>
      <c r="E150" s="49">
        <v>460</v>
      </c>
      <c r="F150" s="18">
        <f t="shared" si="70"/>
        <v>460</v>
      </c>
      <c r="G150" s="49">
        <v>2</v>
      </c>
      <c r="H150" s="49"/>
      <c r="I150" s="49"/>
      <c r="J150" s="49"/>
      <c r="K150" s="49"/>
      <c r="L150" s="49">
        <v>458</v>
      </c>
      <c r="M150" s="49"/>
      <c r="N150" s="21">
        <v>10</v>
      </c>
      <c r="O150" s="72">
        <f t="shared" si="74"/>
        <v>0</v>
      </c>
      <c r="P150" s="21">
        <v>0</v>
      </c>
      <c r="Q150" s="56"/>
      <c r="R150" s="21">
        <f t="shared" si="71"/>
        <v>0</v>
      </c>
      <c r="S150" s="56">
        <v>0</v>
      </c>
      <c r="T150" s="56"/>
      <c r="U150" s="60">
        <f t="shared" si="69"/>
        <v>0</v>
      </c>
      <c r="V150" s="135"/>
      <c r="W150" s="69"/>
    </row>
    <row r="151" spans="1:23" s="47" customFormat="1" ht="16.5" customHeight="1" hidden="1">
      <c r="A151" s="34" t="s">
        <v>52</v>
      </c>
      <c r="B151" s="48" t="s">
        <v>53</v>
      </c>
      <c r="C151" s="21" t="s">
        <v>94</v>
      </c>
      <c r="D151" s="21">
        <v>10</v>
      </c>
      <c r="E151" s="21">
        <v>0</v>
      </c>
      <c r="F151" s="18">
        <f t="shared" si="70"/>
        <v>9</v>
      </c>
      <c r="G151" s="21"/>
      <c r="H151" s="21"/>
      <c r="I151" s="21"/>
      <c r="J151" s="21"/>
      <c r="K151" s="21"/>
      <c r="L151" s="21">
        <v>9</v>
      </c>
      <c r="M151" s="21"/>
      <c r="N151" s="21"/>
      <c r="O151" s="72">
        <f t="shared" si="74"/>
        <v>0</v>
      </c>
      <c r="P151" s="56"/>
      <c r="Q151" s="56"/>
      <c r="R151" s="21">
        <f t="shared" si="71"/>
        <v>0</v>
      </c>
      <c r="S151" s="56"/>
      <c r="T151" s="56"/>
      <c r="U151" s="60">
        <f t="shared" si="69"/>
        <v>0</v>
      </c>
      <c r="V151" s="135"/>
      <c r="W151" s="69"/>
    </row>
    <row r="152" spans="1:23" s="47" customFormat="1" ht="16.5" customHeight="1">
      <c r="A152" s="34"/>
      <c r="B152" s="48"/>
      <c r="C152" s="20" t="s">
        <v>95</v>
      </c>
      <c r="D152" s="20">
        <f>SUM(D153:D172)</f>
        <v>330</v>
      </c>
      <c r="E152" s="20">
        <f aca="true" t="shared" si="75" ref="E152:M152">SUM(E153:E172)</f>
        <v>151</v>
      </c>
      <c r="F152" s="20">
        <f t="shared" si="75"/>
        <v>465</v>
      </c>
      <c r="G152" s="20">
        <f t="shared" si="75"/>
        <v>465</v>
      </c>
      <c r="H152" s="20">
        <f t="shared" si="75"/>
        <v>0</v>
      </c>
      <c r="I152" s="20">
        <f t="shared" si="75"/>
        <v>0</v>
      </c>
      <c r="J152" s="20">
        <f t="shared" si="75"/>
        <v>0</v>
      </c>
      <c r="K152" s="20">
        <f t="shared" si="75"/>
        <v>0</v>
      </c>
      <c r="L152" s="20">
        <f t="shared" si="75"/>
        <v>0</v>
      </c>
      <c r="M152" s="20">
        <f t="shared" si="75"/>
        <v>0</v>
      </c>
      <c r="N152" s="24">
        <f>SUM(N153:N172)</f>
        <v>921</v>
      </c>
      <c r="O152" s="19">
        <f aca="true" t="shared" si="76" ref="O152:W152">SUM(O153:O172)</f>
        <v>877</v>
      </c>
      <c r="P152" s="24">
        <f>SUM(P153:P173)</f>
        <v>341</v>
      </c>
      <c r="Q152" s="24">
        <f>SUM(Q153:Q173)</f>
        <v>0</v>
      </c>
      <c r="R152" s="161">
        <f>SUM(P152:Q152)</f>
        <v>341</v>
      </c>
      <c r="S152" s="24">
        <f>SUM(S153:S173)</f>
        <v>154</v>
      </c>
      <c r="T152" s="24">
        <f t="shared" si="76"/>
        <v>0</v>
      </c>
      <c r="U152" s="79">
        <f>SUM(R152+T152)</f>
        <v>341</v>
      </c>
      <c r="V152" s="118">
        <f t="shared" si="76"/>
        <v>0</v>
      </c>
      <c r="W152" s="79">
        <f t="shared" si="76"/>
        <v>0</v>
      </c>
    </row>
    <row r="153" spans="1:23" s="10" customFormat="1" ht="15.75" customHeight="1">
      <c r="A153" s="34" t="s">
        <v>33</v>
      </c>
      <c r="B153" s="8">
        <v>223</v>
      </c>
      <c r="C153" s="9" t="s">
        <v>57</v>
      </c>
      <c r="D153" s="9">
        <v>26</v>
      </c>
      <c r="E153" s="9">
        <v>0</v>
      </c>
      <c r="F153" s="18">
        <f t="shared" si="70"/>
        <v>0</v>
      </c>
      <c r="G153" s="9"/>
      <c r="H153" s="9"/>
      <c r="I153" s="9"/>
      <c r="J153" s="9"/>
      <c r="K153" s="9"/>
      <c r="L153" s="9"/>
      <c r="M153" s="9"/>
      <c r="N153" s="94">
        <v>288</v>
      </c>
      <c r="O153" s="72">
        <f aca="true" t="shared" si="77" ref="O153:O169">SUM(P153:W153)</f>
        <v>39</v>
      </c>
      <c r="P153" s="9">
        <v>13</v>
      </c>
      <c r="Q153" s="9">
        <v>0</v>
      </c>
      <c r="R153" s="21">
        <f t="shared" si="71"/>
        <v>13</v>
      </c>
      <c r="S153" s="9">
        <v>0</v>
      </c>
      <c r="T153" s="9">
        <v>0</v>
      </c>
      <c r="U153" s="60">
        <f t="shared" si="69"/>
        <v>13</v>
      </c>
      <c r="V153" s="121"/>
      <c r="W153" s="60"/>
    </row>
    <row r="154" spans="1:23" s="10" customFormat="1" ht="15.75" customHeight="1">
      <c r="A154" s="34" t="s">
        <v>33</v>
      </c>
      <c r="B154" s="8">
        <v>225</v>
      </c>
      <c r="C154" s="9" t="s">
        <v>57</v>
      </c>
      <c r="D154" s="9">
        <v>11</v>
      </c>
      <c r="E154" s="9">
        <v>7</v>
      </c>
      <c r="F154" s="18">
        <f t="shared" si="70"/>
        <v>7</v>
      </c>
      <c r="G154" s="9">
        <v>7</v>
      </c>
      <c r="H154" s="9"/>
      <c r="I154" s="9"/>
      <c r="J154" s="9"/>
      <c r="K154" s="9"/>
      <c r="L154" s="9"/>
      <c r="M154" s="9"/>
      <c r="N154" s="95"/>
      <c r="O154" s="72">
        <f t="shared" si="77"/>
        <v>45</v>
      </c>
      <c r="P154" s="9">
        <v>15</v>
      </c>
      <c r="Q154" s="9"/>
      <c r="R154" s="21">
        <f t="shared" si="71"/>
        <v>15</v>
      </c>
      <c r="S154" s="9">
        <v>0</v>
      </c>
      <c r="T154" s="9"/>
      <c r="U154" s="60">
        <f t="shared" si="69"/>
        <v>15</v>
      </c>
      <c r="V154" s="121"/>
      <c r="W154" s="60"/>
    </row>
    <row r="155" spans="1:23" s="10" customFormat="1" ht="14.25" customHeight="1" hidden="1">
      <c r="A155" s="34" t="s">
        <v>33</v>
      </c>
      <c r="B155" s="8">
        <v>226</v>
      </c>
      <c r="C155" s="9" t="s">
        <v>57</v>
      </c>
      <c r="D155" s="9"/>
      <c r="E155" s="9"/>
      <c r="F155" s="18">
        <f t="shared" si="70"/>
        <v>0</v>
      </c>
      <c r="G155" s="9"/>
      <c r="H155" s="9"/>
      <c r="I155" s="9"/>
      <c r="J155" s="9"/>
      <c r="K155" s="9"/>
      <c r="L155" s="9"/>
      <c r="M155" s="9"/>
      <c r="N155" s="95"/>
      <c r="O155" s="72">
        <f t="shared" si="77"/>
        <v>0</v>
      </c>
      <c r="P155" s="9"/>
      <c r="Q155" s="9"/>
      <c r="R155" s="21">
        <f t="shared" si="71"/>
        <v>0</v>
      </c>
      <c r="S155" s="9"/>
      <c r="T155" s="9"/>
      <c r="U155" s="60">
        <f t="shared" si="69"/>
        <v>0</v>
      </c>
      <c r="V155" s="121"/>
      <c r="W155" s="60"/>
    </row>
    <row r="156" spans="1:23" s="10" customFormat="1" ht="14.25" customHeight="1" hidden="1">
      <c r="A156" s="34" t="s">
        <v>33</v>
      </c>
      <c r="B156" s="8">
        <v>310</v>
      </c>
      <c r="C156" s="9" t="s">
        <v>57</v>
      </c>
      <c r="D156" s="9"/>
      <c r="E156" s="9"/>
      <c r="F156" s="18">
        <f t="shared" si="70"/>
        <v>0</v>
      </c>
      <c r="G156" s="9"/>
      <c r="H156" s="9"/>
      <c r="I156" s="9"/>
      <c r="J156" s="9"/>
      <c r="K156" s="9"/>
      <c r="L156" s="9"/>
      <c r="M156" s="9"/>
      <c r="N156" s="95"/>
      <c r="O156" s="72">
        <f t="shared" si="77"/>
        <v>0</v>
      </c>
      <c r="P156" s="9">
        <v>0</v>
      </c>
      <c r="Q156" s="9">
        <v>0</v>
      </c>
      <c r="R156" s="21">
        <f t="shared" si="71"/>
        <v>0</v>
      </c>
      <c r="S156" s="9"/>
      <c r="T156" s="9">
        <v>0</v>
      </c>
      <c r="U156" s="60">
        <f t="shared" si="69"/>
        <v>0</v>
      </c>
      <c r="V156" s="121"/>
      <c r="W156" s="60"/>
    </row>
    <row r="157" spans="1:23" s="10" customFormat="1" ht="14.25" customHeight="1" hidden="1">
      <c r="A157" s="34" t="s">
        <v>33</v>
      </c>
      <c r="B157" s="8">
        <v>340</v>
      </c>
      <c r="C157" s="9" t="s">
        <v>57</v>
      </c>
      <c r="D157" s="9"/>
      <c r="E157" s="9"/>
      <c r="F157" s="18">
        <f t="shared" si="70"/>
        <v>0</v>
      </c>
      <c r="G157" s="9"/>
      <c r="H157" s="9"/>
      <c r="I157" s="9"/>
      <c r="J157" s="9"/>
      <c r="K157" s="9"/>
      <c r="L157" s="9"/>
      <c r="M157" s="9"/>
      <c r="N157" s="95"/>
      <c r="O157" s="72">
        <f t="shared" si="77"/>
        <v>0</v>
      </c>
      <c r="P157" s="9">
        <v>0</v>
      </c>
      <c r="Q157" s="9">
        <v>0</v>
      </c>
      <c r="R157" s="21">
        <f t="shared" si="71"/>
        <v>0</v>
      </c>
      <c r="S157" s="9"/>
      <c r="T157" s="9">
        <v>0</v>
      </c>
      <c r="U157" s="60">
        <f t="shared" si="69"/>
        <v>0</v>
      </c>
      <c r="V157" s="121"/>
      <c r="W157" s="60"/>
    </row>
    <row r="158" spans="1:23" s="10" customFormat="1" ht="14.25" customHeight="1" hidden="1">
      <c r="A158" s="34" t="s">
        <v>33</v>
      </c>
      <c r="B158" s="8">
        <v>222</v>
      </c>
      <c r="C158" s="9" t="s">
        <v>58</v>
      </c>
      <c r="D158" s="9"/>
      <c r="E158" s="9"/>
      <c r="F158" s="18">
        <f t="shared" si="70"/>
        <v>0</v>
      </c>
      <c r="G158" s="9"/>
      <c r="H158" s="9"/>
      <c r="I158" s="9"/>
      <c r="J158" s="9"/>
      <c r="K158" s="9"/>
      <c r="L158" s="9"/>
      <c r="M158" s="9"/>
      <c r="N158" s="95"/>
      <c r="O158" s="72">
        <f t="shared" si="77"/>
        <v>0</v>
      </c>
      <c r="P158" s="9">
        <v>0</v>
      </c>
      <c r="Q158" s="9"/>
      <c r="R158" s="21">
        <f t="shared" si="71"/>
        <v>0</v>
      </c>
      <c r="S158" s="9"/>
      <c r="T158" s="9"/>
      <c r="U158" s="60">
        <f t="shared" si="69"/>
        <v>0</v>
      </c>
      <c r="V158" s="121"/>
      <c r="W158" s="60"/>
    </row>
    <row r="159" spans="1:23" s="10" customFormat="1" ht="15" customHeight="1">
      <c r="A159" s="34" t="s">
        <v>33</v>
      </c>
      <c r="B159" s="8">
        <v>225</v>
      </c>
      <c r="C159" s="9" t="s">
        <v>58</v>
      </c>
      <c r="D159" s="9">
        <v>97</v>
      </c>
      <c r="E159" s="9">
        <v>0</v>
      </c>
      <c r="F159" s="18">
        <f t="shared" si="70"/>
        <v>300</v>
      </c>
      <c r="G159" s="9">
        <v>300</v>
      </c>
      <c r="H159" s="9"/>
      <c r="I159" s="9"/>
      <c r="J159" s="9"/>
      <c r="K159" s="9"/>
      <c r="L159" s="9"/>
      <c r="M159" s="9"/>
      <c r="N159" s="95">
        <v>441</v>
      </c>
      <c r="O159" s="72">
        <f t="shared" si="77"/>
        <v>523</v>
      </c>
      <c r="P159" s="9">
        <v>167</v>
      </c>
      <c r="Q159" s="9">
        <v>0</v>
      </c>
      <c r="R159" s="21">
        <f t="shared" si="71"/>
        <v>167</v>
      </c>
      <c r="S159" s="9">
        <v>22</v>
      </c>
      <c r="T159" s="9">
        <v>0</v>
      </c>
      <c r="U159" s="60">
        <f t="shared" si="69"/>
        <v>167</v>
      </c>
      <c r="V159" s="121"/>
      <c r="W159" s="60"/>
    </row>
    <row r="160" spans="1:23" s="10" customFormat="1" ht="14.25" customHeight="1" hidden="1">
      <c r="A160" s="34" t="s">
        <v>33</v>
      </c>
      <c r="B160" s="8">
        <v>226</v>
      </c>
      <c r="C160" s="9" t="s">
        <v>58</v>
      </c>
      <c r="D160" s="9"/>
      <c r="E160" s="9"/>
      <c r="F160" s="18">
        <f t="shared" si="70"/>
        <v>0</v>
      </c>
      <c r="G160" s="9"/>
      <c r="H160" s="9"/>
      <c r="I160" s="9"/>
      <c r="J160" s="9"/>
      <c r="K160" s="9"/>
      <c r="L160" s="9"/>
      <c r="M160" s="9"/>
      <c r="N160" s="95"/>
      <c r="O160" s="72">
        <f t="shared" si="77"/>
        <v>0</v>
      </c>
      <c r="P160" s="9">
        <v>0</v>
      </c>
      <c r="Q160" s="9"/>
      <c r="R160" s="21">
        <f t="shared" si="71"/>
        <v>0</v>
      </c>
      <c r="S160" s="9"/>
      <c r="T160" s="9"/>
      <c r="U160" s="60">
        <f t="shared" si="69"/>
        <v>0</v>
      </c>
      <c r="V160" s="121"/>
      <c r="W160" s="60"/>
    </row>
    <row r="161" spans="1:23" s="10" customFormat="1" ht="14.25" customHeight="1" hidden="1">
      <c r="A161" s="34" t="s">
        <v>33</v>
      </c>
      <c r="B161" s="8">
        <v>340</v>
      </c>
      <c r="C161" s="9" t="s">
        <v>58</v>
      </c>
      <c r="D161" s="9"/>
      <c r="E161" s="9"/>
      <c r="F161" s="18">
        <f t="shared" si="70"/>
        <v>0</v>
      </c>
      <c r="G161" s="9"/>
      <c r="H161" s="9"/>
      <c r="I161" s="9"/>
      <c r="J161" s="9"/>
      <c r="K161" s="9"/>
      <c r="L161" s="9"/>
      <c r="M161" s="9"/>
      <c r="N161" s="95"/>
      <c r="O161" s="72">
        <f t="shared" si="77"/>
        <v>0</v>
      </c>
      <c r="P161" s="9"/>
      <c r="Q161" s="9"/>
      <c r="R161" s="21">
        <f t="shared" si="71"/>
        <v>0</v>
      </c>
      <c r="S161" s="9"/>
      <c r="T161" s="9"/>
      <c r="U161" s="60">
        <f t="shared" si="69"/>
        <v>0</v>
      </c>
      <c r="V161" s="121"/>
      <c r="W161" s="60"/>
    </row>
    <row r="162" spans="1:23" s="10" customFormat="1" ht="14.25" customHeight="1" hidden="1">
      <c r="A162" s="34" t="s">
        <v>33</v>
      </c>
      <c r="B162" s="8">
        <v>225</v>
      </c>
      <c r="C162" s="9" t="s">
        <v>96</v>
      </c>
      <c r="D162" s="9"/>
      <c r="E162" s="9"/>
      <c r="F162" s="18">
        <f t="shared" si="70"/>
        <v>0</v>
      </c>
      <c r="G162" s="9"/>
      <c r="H162" s="9"/>
      <c r="I162" s="9"/>
      <c r="J162" s="9"/>
      <c r="K162" s="9"/>
      <c r="L162" s="9"/>
      <c r="M162" s="9"/>
      <c r="N162" s="95"/>
      <c r="O162" s="72">
        <f t="shared" si="77"/>
        <v>0</v>
      </c>
      <c r="P162" s="9"/>
      <c r="Q162" s="9"/>
      <c r="R162" s="21">
        <f t="shared" si="71"/>
        <v>0</v>
      </c>
      <c r="S162" s="9"/>
      <c r="T162" s="9"/>
      <c r="U162" s="60">
        <f t="shared" si="69"/>
        <v>0</v>
      </c>
      <c r="V162" s="121"/>
      <c r="W162" s="60"/>
    </row>
    <row r="163" spans="1:23" s="10" customFormat="1" ht="14.25" customHeight="1" hidden="1">
      <c r="A163" s="34" t="s">
        <v>33</v>
      </c>
      <c r="B163" s="8">
        <v>340</v>
      </c>
      <c r="C163" s="9" t="s">
        <v>96</v>
      </c>
      <c r="D163" s="9"/>
      <c r="E163" s="9"/>
      <c r="F163" s="18">
        <f t="shared" si="70"/>
        <v>0</v>
      </c>
      <c r="G163" s="9"/>
      <c r="H163" s="9"/>
      <c r="I163" s="9"/>
      <c r="J163" s="9"/>
      <c r="K163" s="9"/>
      <c r="L163" s="9"/>
      <c r="M163" s="9"/>
      <c r="N163" s="95"/>
      <c r="O163" s="72">
        <f t="shared" si="77"/>
        <v>0</v>
      </c>
      <c r="P163" s="9">
        <v>0</v>
      </c>
      <c r="Q163" s="9"/>
      <c r="R163" s="21">
        <f t="shared" si="71"/>
        <v>0</v>
      </c>
      <c r="S163" s="9"/>
      <c r="T163" s="9"/>
      <c r="U163" s="60">
        <f t="shared" si="69"/>
        <v>0</v>
      </c>
      <c r="V163" s="121"/>
      <c r="W163" s="60"/>
    </row>
    <row r="164" spans="1:23" s="10" customFormat="1" ht="15" customHeight="1">
      <c r="A164" s="34" t="s">
        <v>33</v>
      </c>
      <c r="B164" s="8">
        <v>225</v>
      </c>
      <c r="C164" s="9" t="s">
        <v>59</v>
      </c>
      <c r="D164" s="9"/>
      <c r="E164" s="9"/>
      <c r="F164" s="18">
        <f t="shared" si="70"/>
        <v>0</v>
      </c>
      <c r="G164" s="9"/>
      <c r="H164" s="9"/>
      <c r="I164" s="9"/>
      <c r="J164" s="9"/>
      <c r="K164" s="9"/>
      <c r="L164" s="9"/>
      <c r="M164" s="9"/>
      <c r="N164" s="95">
        <v>0</v>
      </c>
      <c r="O164" s="72">
        <f t="shared" si="77"/>
        <v>15</v>
      </c>
      <c r="P164" s="9">
        <v>5</v>
      </c>
      <c r="Q164" s="9">
        <v>0</v>
      </c>
      <c r="R164" s="21">
        <f t="shared" si="71"/>
        <v>5</v>
      </c>
      <c r="S164" s="9">
        <v>0</v>
      </c>
      <c r="T164" s="9">
        <v>0</v>
      </c>
      <c r="U164" s="60">
        <f t="shared" si="69"/>
        <v>5</v>
      </c>
      <c r="V164" s="121"/>
      <c r="W164" s="60"/>
    </row>
    <row r="165" spans="1:23" s="10" customFormat="1" ht="14.25" customHeight="1" hidden="1">
      <c r="A165" s="34" t="s">
        <v>33</v>
      </c>
      <c r="B165" s="8">
        <v>226</v>
      </c>
      <c r="C165" s="9" t="s">
        <v>59</v>
      </c>
      <c r="D165" s="9"/>
      <c r="E165" s="9"/>
      <c r="F165" s="18">
        <f t="shared" si="70"/>
        <v>0</v>
      </c>
      <c r="G165" s="9"/>
      <c r="H165" s="9"/>
      <c r="I165" s="9"/>
      <c r="J165" s="9"/>
      <c r="K165" s="9"/>
      <c r="L165" s="9"/>
      <c r="M165" s="9"/>
      <c r="N165" s="95">
        <v>0</v>
      </c>
      <c r="O165" s="72">
        <f t="shared" si="77"/>
        <v>0</v>
      </c>
      <c r="P165" s="9"/>
      <c r="Q165" s="9">
        <v>0</v>
      </c>
      <c r="R165" s="21">
        <f t="shared" si="71"/>
        <v>0</v>
      </c>
      <c r="S165" s="9"/>
      <c r="T165" s="9">
        <v>0</v>
      </c>
      <c r="U165" s="60">
        <f t="shared" si="69"/>
        <v>0</v>
      </c>
      <c r="V165" s="121"/>
      <c r="W165" s="60"/>
    </row>
    <row r="166" spans="1:23" s="10" customFormat="1" ht="14.25" customHeight="1" hidden="1">
      <c r="A166" s="34" t="s">
        <v>33</v>
      </c>
      <c r="B166" s="8">
        <v>340</v>
      </c>
      <c r="C166" s="9" t="s">
        <v>59</v>
      </c>
      <c r="D166" s="9">
        <v>44</v>
      </c>
      <c r="E166" s="9">
        <v>23</v>
      </c>
      <c r="F166" s="18">
        <f t="shared" si="70"/>
        <v>23</v>
      </c>
      <c r="G166" s="9">
        <v>23</v>
      </c>
      <c r="H166" s="9"/>
      <c r="I166" s="9"/>
      <c r="J166" s="9"/>
      <c r="K166" s="9"/>
      <c r="L166" s="9"/>
      <c r="M166" s="9"/>
      <c r="N166" s="95">
        <v>0</v>
      </c>
      <c r="O166" s="72">
        <f t="shared" si="77"/>
        <v>0</v>
      </c>
      <c r="P166" s="9"/>
      <c r="Q166" s="9"/>
      <c r="R166" s="21">
        <f t="shared" si="71"/>
        <v>0</v>
      </c>
      <c r="S166" s="9"/>
      <c r="T166" s="9"/>
      <c r="U166" s="60">
        <f t="shared" si="69"/>
        <v>0</v>
      </c>
      <c r="V166" s="121"/>
      <c r="W166" s="60"/>
    </row>
    <row r="167" spans="1:23" s="10" customFormat="1" ht="14.25" customHeight="1" hidden="1">
      <c r="A167" s="34" t="s">
        <v>33</v>
      </c>
      <c r="B167" s="8">
        <v>222</v>
      </c>
      <c r="C167" s="9" t="s">
        <v>54</v>
      </c>
      <c r="D167" s="9"/>
      <c r="E167" s="9"/>
      <c r="F167" s="18">
        <f t="shared" si="70"/>
        <v>0</v>
      </c>
      <c r="G167" s="9"/>
      <c r="H167" s="9"/>
      <c r="I167" s="9"/>
      <c r="J167" s="9"/>
      <c r="K167" s="9"/>
      <c r="L167" s="9"/>
      <c r="M167" s="9"/>
      <c r="N167" s="95"/>
      <c r="O167" s="72">
        <f t="shared" si="77"/>
        <v>0</v>
      </c>
      <c r="P167" s="9">
        <v>0</v>
      </c>
      <c r="Q167" s="9">
        <v>0</v>
      </c>
      <c r="R167" s="21">
        <f t="shared" si="71"/>
        <v>0</v>
      </c>
      <c r="S167" s="9"/>
      <c r="T167" s="9">
        <v>0</v>
      </c>
      <c r="U167" s="60">
        <f t="shared" si="69"/>
        <v>0</v>
      </c>
      <c r="V167" s="121"/>
      <c r="W167" s="60"/>
    </row>
    <row r="168" spans="1:23" s="10" customFormat="1" ht="16.5" customHeight="1">
      <c r="A168" s="34" t="s">
        <v>33</v>
      </c>
      <c r="B168" s="8">
        <v>225</v>
      </c>
      <c r="C168" s="9" t="s">
        <v>54</v>
      </c>
      <c r="D168" s="9">
        <v>42</v>
      </c>
      <c r="E168" s="9">
        <v>42</v>
      </c>
      <c r="F168" s="18">
        <f t="shared" si="70"/>
        <v>42</v>
      </c>
      <c r="G168" s="9">
        <v>42</v>
      </c>
      <c r="H168" s="9"/>
      <c r="I168" s="9"/>
      <c r="J168" s="9"/>
      <c r="K168" s="9"/>
      <c r="L168" s="9"/>
      <c r="M168" s="9"/>
      <c r="N168" s="95">
        <v>192</v>
      </c>
      <c r="O168" s="72">
        <f t="shared" si="77"/>
        <v>255</v>
      </c>
      <c r="P168" s="9">
        <v>66</v>
      </c>
      <c r="Q168" s="9">
        <v>0</v>
      </c>
      <c r="R168" s="21">
        <f t="shared" si="71"/>
        <v>66</v>
      </c>
      <c r="S168" s="9">
        <v>57</v>
      </c>
      <c r="T168" s="9">
        <v>0</v>
      </c>
      <c r="U168" s="60">
        <f t="shared" si="69"/>
        <v>66</v>
      </c>
      <c r="V168" s="121"/>
      <c r="W168" s="60"/>
    </row>
    <row r="169" spans="1:23" s="10" customFormat="1" ht="14.25" customHeight="1" hidden="1">
      <c r="A169" s="34" t="s">
        <v>33</v>
      </c>
      <c r="B169" s="8">
        <v>226</v>
      </c>
      <c r="C169" s="9" t="s">
        <v>54</v>
      </c>
      <c r="D169" s="9">
        <v>90</v>
      </c>
      <c r="E169" s="9">
        <v>75</v>
      </c>
      <c r="F169" s="18">
        <f t="shared" si="70"/>
        <v>89</v>
      </c>
      <c r="G169" s="9">
        <v>89</v>
      </c>
      <c r="H169" s="9"/>
      <c r="I169" s="9"/>
      <c r="J169" s="9"/>
      <c r="K169" s="9"/>
      <c r="L169" s="9"/>
      <c r="M169" s="9"/>
      <c r="N169" s="18"/>
      <c r="O169" s="72">
        <f t="shared" si="77"/>
        <v>0</v>
      </c>
      <c r="P169" s="9">
        <v>0</v>
      </c>
      <c r="Q169" s="9">
        <v>0</v>
      </c>
      <c r="R169" s="21">
        <f t="shared" si="71"/>
        <v>0</v>
      </c>
      <c r="S169" s="9">
        <v>0</v>
      </c>
      <c r="T169" s="9">
        <v>0</v>
      </c>
      <c r="U169" s="60">
        <f t="shared" si="69"/>
        <v>0</v>
      </c>
      <c r="V169" s="121"/>
      <c r="W169" s="60"/>
    </row>
    <row r="170" spans="1:23" s="10" customFormat="1" ht="14.25" customHeight="1" hidden="1">
      <c r="A170" s="34" t="s">
        <v>33</v>
      </c>
      <c r="B170" s="8">
        <v>290</v>
      </c>
      <c r="C170" s="9" t="s">
        <v>54</v>
      </c>
      <c r="D170" s="9"/>
      <c r="E170" s="9"/>
      <c r="F170" s="18">
        <f t="shared" si="70"/>
        <v>0</v>
      </c>
      <c r="G170" s="9"/>
      <c r="H170" s="9"/>
      <c r="I170" s="9"/>
      <c r="J170" s="9"/>
      <c r="K170" s="9"/>
      <c r="L170" s="9"/>
      <c r="M170" s="9"/>
      <c r="N170" s="18"/>
      <c r="O170" s="72"/>
      <c r="P170" s="9"/>
      <c r="Q170" s="9"/>
      <c r="R170" s="21">
        <f t="shared" si="71"/>
        <v>0</v>
      </c>
      <c r="S170" s="9"/>
      <c r="T170" s="9"/>
      <c r="U170" s="60">
        <f t="shared" si="69"/>
        <v>0</v>
      </c>
      <c r="V170" s="121"/>
      <c r="W170" s="60"/>
    </row>
    <row r="171" spans="1:23" s="10" customFormat="1" ht="14.25" customHeight="1">
      <c r="A171" s="34" t="s">
        <v>33</v>
      </c>
      <c r="B171" s="8">
        <v>310</v>
      </c>
      <c r="C171" s="9" t="s">
        <v>54</v>
      </c>
      <c r="D171" s="9"/>
      <c r="E171" s="9"/>
      <c r="F171" s="18">
        <f t="shared" si="70"/>
        <v>0</v>
      </c>
      <c r="G171" s="9"/>
      <c r="H171" s="9"/>
      <c r="I171" s="9"/>
      <c r="J171" s="9"/>
      <c r="K171" s="9"/>
      <c r="L171" s="9"/>
      <c r="M171" s="9"/>
      <c r="N171" s="18"/>
      <c r="O171" s="72"/>
      <c r="P171" s="9">
        <v>18</v>
      </c>
      <c r="Q171" s="9">
        <v>0</v>
      </c>
      <c r="R171" s="21">
        <f t="shared" si="71"/>
        <v>18</v>
      </c>
      <c r="S171" s="9">
        <v>18</v>
      </c>
      <c r="T171" s="9">
        <v>0</v>
      </c>
      <c r="U171" s="60">
        <f t="shared" si="69"/>
        <v>18</v>
      </c>
      <c r="V171" s="121">
        <v>0</v>
      </c>
      <c r="W171" s="60"/>
    </row>
    <row r="172" spans="1:23" s="10" customFormat="1" ht="15" customHeight="1">
      <c r="A172" s="34" t="s">
        <v>33</v>
      </c>
      <c r="B172" s="8">
        <v>340</v>
      </c>
      <c r="C172" s="9" t="s">
        <v>54</v>
      </c>
      <c r="D172" s="9">
        <v>20</v>
      </c>
      <c r="E172" s="9">
        <v>4</v>
      </c>
      <c r="F172" s="18">
        <f t="shared" si="70"/>
        <v>4</v>
      </c>
      <c r="G172" s="9">
        <v>4</v>
      </c>
      <c r="H172" s="9"/>
      <c r="I172" s="9"/>
      <c r="J172" s="9"/>
      <c r="K172" s="9"/>
      <c r="L172" s="9"/>
      <c r="M172" s="9"/>
      <c r="N172" s="18"/>
      <c r="O172" s="72"/>
      <c r="P172" s="9">
        <v>57</v>
      </c>
      <c r="Q172" s="9">
        <v>-6</v>
      </c>
      <c r="R172" s="21">
        <f t="shared" si="71"/>
        <v>51</v>
      </c>
      <c r="S172" s="9">
        <v>51</v>
      </c>
      <c r="T172" s="9">
        <v>0</v>
      </c>
      <c r="U172" s="60">
        <f>SUM(R172+T172)</f>
        <v>51</v>
      </c>
      <c r="V172" s="121"/>
      <c r="W172" s="60"/>
    </row>
    <row r="173" spans="1:23" s="10" customFormat="1" ht="15.75" customHeight="1">
      <c r="A173" s="34" t="s">
        <v>33</v>
      </c>
      <c r="B173" s="8">
        <v>340</v>
      </c>
      <c r="C173" s="9" t="s">
        <v>131</v>
      </c>
      <c r="D173" s="9">
        <v>20</v>
      </c>
      <c r="E173" s="9">
        <v>4</v>
      </c>
      <c r="F173" s="18">
        <f>SUM(G173:L173)</f>
        <v>4</v>
      </c>
      <c r="G173" s="9">
        <v>4</v>
      </c>
      <c r="H173" s="9"/>
      <c r="I173" s="9"/>
      <c r="J173" s="9"/>
      <c r="K173" s="9"/>
      <c r="L173" s="9"/>
      <c r="M173" s="9"/>
      <c r="N173" s="18"/>
      <c r="O173" s="72"/>
      <c r="P173" s="9">
        <v>0</v>
      </c>
      <c r="Q173" s="9">
        <v>6</v>
      </c>
      <c r="R173" s="21">
        <f>SUM(P173:Q173)</f>
        <v>6</v>
      </c>
      <c r="S173" s="9">
        <v>6</v>
      </c>
      <c r="T173" s="9">
        <v>0</v>
      </c>
      <c r="U173" s="60">
        <f>SUM(R173+T173)</f>
        <v>6</v>
      </c>
      <c r="V173" s="121"/>
      <c r="W173" s="60"/>
    </row>
    <row r="174" spans="1:23" s="28" customFormat="1" ht="18.75">
      <c r="A174" s="177" t="s">
        <v>32</v>
      </c>
      <c r="B174" s="178"/>
      <c r="C174" s="178"/>
      <c r="D174" s="103">
        <f>SUM(D136,D142,D152)</f>
        <v>963</v>
      </c>
      <c r="E174" s="103">
        <f aca="true" t="shared" si="78" ref="E174:M174">SUM(E136,E142,E152)</f>
        <v>611</v>
      </c>
      <c r="F174" s="103">
        <f t="shared" si="78"/>
        <v>1079</v>
      </c>
      <c r="G174" s="103">
        <f t="shared" si="78"/>
        <v>467</v>
      </c>
      <c r="H174" s="103">
        <f t="shared" si="78"/>
        <v>0</v>
      </c>
      <c r="I174" s="103">
        <f t="shared" si="78"/>
        <v>0</v>
      </c>
      <c r="J174" s="103">
        <f t="shared" si="78"/>
        <v>145</v>
      </c>
      <c r="K174" s="103">
        <f t="shared" si="78"/>
        <v>0</v>
      </c>
      <c r="L174" s="103">
        <f t="shared" si="78"/>
        <v>467</v>
      </c>
      <c r="M174" s="103">
        <f t="shared" si="78"/>
        <v>0</v>
      </c>
      <c r="N174" s="25">
        <f>SUM(N152,N142,N136)</f>
        <v>2685</v>
      </c>
      <c r="O174" s="25">
        <f aca="true" t="shared" si="79" ref="O174:W174">SUM(O152,O142,O136)</f>
        <v>2218</v>
      </c>
      <c r="P174" s="25">
        <f t="shared" si="79"/>
        <v>938</v>
      </c>
      <c r="Q174" s="25">
        <f>SUM(Q152,Q142,Q136)</f>
        <v>0</v>
      </c>
      <c r="R174" s="25">
        <f>SUM(R152,R142,R136)</f>
        <v>938</v>
      </c>
      <c r="S174" s="25">
        <f t="shared" si="79"/>
        <v>304</v>
      </c>
      <c r="T174" s="25">
        <f t="shared" si="79"/>
        <v>0</v>
      </c>
      <c r="U174" s="83">
        <f>SUM(U152,U142,U136)</f>
        <v>938</v>
      </c>
      <c r="V174" s="126">
        <f t="shared" si="79"/>
        <v>0</v>
      </c>
      <c r="W174" s="83">
        <f t="shared" si="79"/>
        <v>0</v>
      </c>
    </row>
    <row r="175" spans="1:23" s="44" customFormat="1" ht="18.75" hidden="1">
      <c r="A175" s="175" t="s">
        <v>78</v>
      </c>
      <c r="B175" s="176"/>
      <c r="C175" s="176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29"/>
      <c r="O175" s="26"/>
      <c r="P175" s="58"/>
      <c r="Q175" s="58"/>
      <c r="R175" s="58"/>
      <c r="S175" s="58"/>
      <c r="T175" s="58"/>
      <c r="U175" s="64"/>
      <c r="V175" s="132"/>
      <c r="W175" s="66"/>
    </row>
    <row r="176" spans="1:23" s="45" customFormat="1" ht="18" customHeight="1" hidden="1">
      <c r="A176" s="35" t="s">
        <v>79</v>
      </c>
      <c r="B176" s="22" t="s">
        <v>51</v>
      </c>
      <c r="C176" s="32" t="s">
        <v>85</v>
      </c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18"/>
      <c r="O176" s="72"/>
      <c r="P176" s="21"/>
      <c r="Q176" s="21"/>
      <c r="R176" s="21"/>
      <c r="S176" s="21"/>
      <c r="T176" s="21"/>
      <c r="U176" s="65"/>
      <c r="V176" s="131"/>
      <c r="W176" s="65"/>
    </row>
    <row r="177" spans="1:23" s="45" customFormat="1" ht="15.75" hidden="1">
      <c r="A177" s="35" t="s">
        <v>79</v>
      </c>
      <c r="B177" s="22" t="s">
        <v>48</v>
      </c>
      <c r="C177" s="32" t="s">
        <v>86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18"/>
      <c r="O177" s="72"/>
      <c r="P177" s="21"/>
      <c r="Q177" s="21"/>
      <c r="R177" s="21"/>
      <c r="S177" s="21"/>
      <c r="T177" s="21"/>
      <c r="U177" s="65"/>
      <c r="V177" s="131"/>
      <c r="W177" s="65"/>
    </row>
    <row r="178" spans="1:23" s="45" customFormat="1" ht="15.75" hidden="1">
      <c r="A178" s="35" t="s">
        <v>79</v>
      </c>
      <c r="B178" s="22" t="s">
        <v>50</v>
      </c>
      <c r="C178" s="32" t="s">
        <v>86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18"/>
      <c r="O178" s="72"/>
      <c r="P178" s="21"/>
      <c r="Q178" s="21"/>
      <c r="R178" s="21"/>
      <c r="S178" s="21"/>
      <c r="T178" s="21"/>
      <c r="U178" s="65"/>
      <c r="V178" s="131"/>
      <c r="W178" s="65"/>
    </row>
    <row r="179" spans="1:23" s="46" customFormat="1" ht="18.75" hidden="1">
      <c r="A179" s="177" t="s">
        <v>80</v>
      </c>
      <c r="B179" s="178"/>
      <c r="C179" s="178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26">
        <f>SUM(N176:N178)</f>
        <v>0</v>
      </c>
      <c r="O179" s="26"/>
      <c r="P179" s="26"/>
      <c r="Q179" s="26"/>
      <c r="R179" s="26"/>
      <c r="S179" s="26"/>
      <c r="T179" s="26"/>
      <c r="U179" s="87"/>
      <c r="V179" s="133"/>
      <c r="W179" s="67"/>
    </row>
    <row r="180" spans="1:23" ht="21.75" customHeight="1" hidden="1">
      <c r="A180" s="175" t="s">
        <v>36</v>
      </c>
      <c r="B180" s="176"/>
      <c r="C180" s="176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3"/>
      <c r="O180" s="76"/>
      <c r="P180" s="4"/>
      <c r="Q180" s="4"/>
      <c r="R180" s="4"/>
      <c r="S180" s="4"/>
      <c r="T180" s="4"/>
      <c r="U180" s="68"/>
      <c r="V180" s="136"/>
      <c r="W180" s="70"/>
    </row>
    <row r="181" spans="1:23" s="10" customFormat="1" ht="15" customHeight="1" hidden="1">
      <c r="A181" s="35" t="s">
        <v>38</v>
      </c>
      <c r="B181" s="22" t="s">
        <v>83</v>
      </c>
      <c r="C181" s="50" t="s">
        <v>2</v>
      </c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18"/>
      <c r="O181" s="72"/>
      <c r="P181" s="9"/>
      <c r="Q181" s="9"/>
      <c r="R181" s="9"/>
      <c r="S181" s="9"/>
      <c r="T181" s="9"/>
      <c r="U181" s="60"/>
      <c r="V181" s="121"/>
      <c r="W181" s="60"/>
    </row>
    <row r="182" spans="1:23" s="10" customFormat="1" ht="15" customHeight="1" hidden="1">
      <c r="A182" s="35" t="s">
        <v>38</v>
      </c>
      <c r="B182" s="22" t="s">
        <v>84</v>
      </c>
      <c r="C182" s="50" t="s">
        <v>6</v>
      </c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18"/>
      <c r="O182" s="72"/>
      <c r="P182" s="9"/>
      <c r="Q182" s="9"/>
      <c r="R182" s="9"/>
      <c r="S182" s="9"/>
      <c r="T182" s="9"/>
      <c r="U182" s="60"/>
      <c r="V182" s="121"/>
      <c r="W182" s="60"/>
    </row>
    <row r="183" spans="1:23" s="10" customFormat="1" ht="15" customHeight="1" hidden="1">
      <c r="A183" s="35" t="s">
        <v>38</v>
      </c>
      <c r="B183" s="22" t="s">
        <v>48</v>
      </c>
      <c r="C183" s="50" t="s">
        <v>10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18"/>
      <c r="O183" s="72"/>
      <c r="P183" s="9">
        <v>0</v>
      </c>
      <c r="Q183" s="9">
        <v>0</v>
      </c>
      <c r="R183" s="9">
        <f>SUM(M183+Q183)</f>
        <v>0</v>
      </c>
      <c r="S183" s="9"/>
      <c r="T183" s="9">
        <v>0</v>
      </c>
      <c r="U183" s="60">
        <f>SUM(P183+T183)</f>
        <v>0</v>
      </c>
      <c r="V183" s="121"/>
      <c r="W183" s="60"/>
    </row>
    <row r="184" spans="1:23" s="10" customFormat="1" ht="15" customHeight="1" hidden="1">
      <c r="A184" s="35" t="s">
        <v>38</v>
      </c>
      <c r="B184" s="22" t="s">
        <v>37</v>
      </c>
      <c r="C184" s="32" t="s">
        <v>12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18"/>
      <c r="O184" s="72"/>
      <c r="P184" s="9">
        <v>0</v>
      </c>
      <c r="Q184" s="9"/>
      <c r="R184" s="9">
        <f>SUM(M184+Q184)</f>
        <v>0</v>
      </c>
      <c r="S184" s="9"/>
      <c r="T184" s="9"/>
      <c r="U184" s="60">
        <f>SUM(P184+T184)</f>
        <v>0</v>
      </c>
      <c r="V184" s="121"/>
      <c r="W184" s="60"/>
    </row>
    <row r="185" spans="1:23" s="10" customFormat="1" ht="15" customHeight="1" hidden="1">
      <c r="A185" s="35" t="s">
        <v>38</v>
      </c>
      <c r="B185" s="22" t="s">
        <v>50</v>
      </c>
      <c r="C185" s="9" t="s">
        <v>14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8"/>
      <c r="O185" s="72"/>
      <c r="P185" s="9"/>
      <c r="Q185" s="9"/>
      <c r="R185" s="9"/>
      <c r="S185" s="9"/>
      <c r="T185" s="9"/>
      <c r="U185" s="60"/>
      <c r="V185" s="121"/>
      <c r="W185" s="60"/>
    </row>
    <row r="186" spans="1:23" s="10" customFormat="1" ht="15" customHeight="1" hidden="1">
      <c r="A186" s="35" t="s">
        <v>38</v>
      </c>
      <c r="B186" s="22" t="s">
        <v>55</v>
      </c>
      <c r="C186" s="9" t="s">
        <v>15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8"/>
      <c r="O186" s="72"/>
      <c r="P186" s="9"/>
      <c r="Q186" s="9"/>
      <c r="R186" s="9"/>
      <c r="S186" s="9"/>
      <c r="T186" s="9"/>
      <c r="U186" s="60"/>
      <c r="V186" s="121"/>
      <c r="W186" s="60"/>
    </row>
    <row r="187" spans="1:23" s="28" customFormat="1" ht="18.75" customHeight="1" hidden="1">
      <c r="A187" s="177" t="s">
        <v>39</v>
      </c>
      <c r="B187" s="178"/>
      <c r="C187" s="178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25">
        <f>SUM(N181:N186)</f>
        <v>0</v>
      </c>
      <c r="O187" s="25"/>
      <c r="P187" s="140">
        <f aca="true" t="shared" si="80" ref="P187:U187">SUM(P183:P186)</f>
        <v>0</v>
      </c>
      <c r="Q187" s="140">
        <f t="shared" si="80"/>
        <v>0</v>
      </c>
      <c r="R187" s="140">
        <f t="shared" si="80"/>
        <v>0</v>
      </c>
      <c r="S187" s="140">
        <f t="shared" si="80"/>
        <v>0</v>
      </c>
      <c r="T187" s="140">
        <f t="shared" si="80"/>
        <v>0</v>
      </c>
      <c r="U187" s="174">
        <f t="shared" si="80"/>
        <v>0</v>
      </c>
      <c r="V187" s="137"/>
      <c r="W187" s="71"/>
    </row>
    <row r="188" spans="1:23" s="10" customFormat="1" ht="19.5" customHeight="1">
      <c r="A188" s="158" t="s">
        <v>71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60"/>
      <c r="V188" s="127"/>
      <c r="W188" s="63"/>
    </row>
    <row r="189" spans="1:23" s="10" customFormat="1" ht="16.5" customHeight="1">
      <c r="A189" s="171" t="s">
        <v>72</v>
      </c>
      <c r="B189" s="5">
        <v>210</v>
      </c>
      <c r="C189" s="51" t="s">
        <v>30</v>
      </c>
      <c r="D189" s="51">
        <f>SUM(D190:D193)</f>
        <v>0</v>
      </c>
      <c r="E189" s="51">
        <f aca="true" t="shared" si="81" ref="E189:M189">SUM(E190:E193)</f>
        <v>0</v>
      </c>
      <c r="F189" s="51">
        <f t="shared" si="81"/>
        <v>0</v>
      </c>
      <c r="G189" s="51">
        <f t="shared" si="81"/>
        <v>0</v>
      </c>
      <c r="H189" s="51">
        <f t="shared" si="81"/>
        <v>0</v>
      </c>
      <c r="I189" s="51">
        <f t="shared" si="81"/>
        <v>0</v>
      </c>
      <c r="J189" s="51">
        <f t="shared" si="81"/>
        <v>0</v>
      </c>
      <c r="K189" s="51">
        <f t="shared" si="81"/>
        <v>0</v>
      </c>
      <c r="L189" s="51">
        <f t="shared" si="81"/>
        <v>0</v>
      </c>
      <c r="M189" s="51">
        <f t="shared" si="81"/>
        <v>0</v>
      </c>
      <c r="N189" s="20">
        <f>SUM(N190:N193)</f>
        <v>923</v>
      </c>
      <c r="O189" s="11">
        <f aca="true" t="shared" si="82" ref="O189:W189">SUM(O190:O193)</f>
        <v>2286</v>
      </c>
      <c r="P189" s="20">
        <f t="shared" si="82"/>
        <v>593</v>
      </c>
      <c r="Q189" s="20">
        <f>SUM(Q190:Q193)</f>
        <v>0</v>
      </c>
      <c r="R189" s="20">
        <f>SUM(R190:R193)</f>
        <v>593</v>
      </c>
      <c r="S189" s="20">
        <f t="shared" si="82"/>
        <v>433</v>
      </c>
      <c r="T189" s="20">
        <f t="shared" si="82"/>
        <v>70</v>
      </c>
      <c r="U189" s="88">
        <f t="shared" si="82"/>
        <v>663</v>
      </c>
      <c r="V189" s="128">
        <f t="shared" si="82"/>
        <v>0</v>
      </c>
      <c r="W189" s="88">
        <f t="shared" si="82"/>
        <v>0</v>
      </c>
    </row>
    <row r="190" spans="1:23" s="10" customFormat="1" ht="15.75">
      <c r="A190" s="34" t="s">
        <v>72</v>
      </c>
      <c r="B190" s="8">
        <v>211</v>
      </c>
      <c r="C190" s="50" t="s">
        <v>1</v>
      </c>
      <c r="D190" s="50"/>
      <c r="E190" s="50"/>
      <c r="F190" s="18">
        <f>SUM(G190:L190)</f>
        <v>0</v>
      </c>
      <c r="G190" s="50"/>
      <c r="H190" s="50"/>
      <c r="I190" s="50"/>
      <c r="J190" s="50"/>
      <c r="K190" s="50"/>
      <c r="L190" s="50"/>
      <c r="M190" s="50"/>
      <c r="N190" s="18">
        <v>676</v>
      </c>
      <c r="O190" s="72">
        <f aca="true" t="shared" si="83" ref="O190:O205">SUM(P190:W190)</f>
        <v>1702</v>
      </c>
      <c r="P190" s="9">
        <v>423</v>
      </c>
      <c r="Q190" s="9">
        <v>0</v>
      </c>
      <c r="R190" s="9">
        <f>SUM(P190:Q190)</f>
        <v>423</v>
      </c>
      <c r="S190" s="9">
        <v>333</v>
      </c>
      <c r="T190" s="9">
        <v>50</v>
      </c>
      <c r="U190" s="60">
        <f>SUM(P190+T190)</f>
        <v>473</v>
      </c>
      <c r="V190" s="121"/>
      <c r="W190" s="60"/>
    </row>
    <row r="191" spans="1:23" s="10" customFormat="1" ht="15.75">
      <c r="A191" s="34" t="s">
        <v>72</v>
      </c>
      <c r="B191" s="8">
        <v>211</v>
      </c>
      <c r="C191" s="50" t="s">
        <v>142</v>
      </c>
      <c r="D191" s="50"/>
      <c r="E191" s="50"/>
      <c r="F191" s="18"/>
      <c r="G191" s="50"/>
      <c r="H191" s="50"/>
      <c r="I191" s="50"/>
      <c r="J191" s="50"/>
      <c r="K191" s="50"/>
      <c r="L191" s="50"/>
      <c r="M191" s="50"/>
      <c r="N191" s="18"/>
      <c r="O191" s="72"/>
      <c r="P191" s="9">
        <v>22</v>
      </c>
      <c r="Q191" s="9">
        <v>0</v>
      </c>
      <c r="R191" s="9">
        <f>SUM(P191:Q191)</f>
        <v>22</v>
      </c>
      <c r="S191" s="9">
        <v>0</v>
      </c>
      <c r="T191" s="9"/>
      <c r="U191" s="60">
        <f>SUM(P191+T191)</f>
        <v>22</v>
      </c>
      <c r="V191" s="121"/>
      <c r="W191" s="60"/>
    </row>
    <row r="192" spans="1:23" s="10" customFormat="1" ht="15.75">
      <c r="A192" s="34" t="s">
        <v>72</v>
      </c>
      <c r="B192" s="8">
        <v>212</v>
      </c>
      <c r="C192" s="50" t="s">
        <v>2</v>
      </c>
      <c r="D192" s="50"/>
      <c r="E192" s="50"/>
      <c r="F192" s="18">
        <f>SUM(G192:L192)</f>
        <v>0</v>
      </c>
      <c r="G192" s="50"/>
      <c r="H192" s="50"/>
      <c r="I192" s="50"/>
      <c r="J192" s="50"/>
      <c r="K192" s="50"/>
      <c r="L192" s="50"/>
      <c r="M192" s="50"/>
      <c r="N192" s="18">
        <v>16</v>
      </c>
      <c r="O192" s="72">
        <f t="shared" si="83"/>
        <v>6</v>
      </c>
      <c r="P192" s="9">
        <v>2</v>
      </c>
      <c r="Q192" s="9">
        <v>0</v>
      </c>
      <c r="R192" s="9">
        <f aca="true" t="shared" si="84" ref="R192:R205">SUM(P192:Q192)</f>
        <v>2</v>
      </c>
      <c r="S192" s="9">
        <v>0</v>
      </c>
      <c r="T192" s="9">
        <v>0</v>
      </c>
      <c r="U192" s="60">
        <f>SUM(P192+T192)</f>
        <v>2</v>
      </c>
      <c r="V192" s="121"/>
      <c r="W192" s="60"/>
    </row>
    <row r="193" spans="1:23" s="10" customFormat="1" ht="15.75">
      <c r="A193" s="34" t="s">
        <v>72</v>
      </c>
      <c r="B193" s="8">
        <v>213</v>
      </c>
      <c r="C193" s="50" t="s">
        <v>3</v>
      </c>
      <c r="D193" s="50"/>
      <c r="E193" s="50"/>
      <c r="F193" s="18">
        <f>SUM(G193:L193)</f>
        <v>0</v>
      </c>
      <c r="G193" s="50"/>
      <c r="H193" s="50"/>
      <c r="I193" s="50"/>
      <c r="J193" s="50"/>
      <c r="K193" s="50"/>
      <c r="L193" s="50"/>
      <c r="M193" s="50"/>
      <c r="N193" s="18">
        <v>231</v>
      </c>
      <c r="O193" s="72">
        <f t="shared" si="83"/>
        <v>578</v>
      </c>
      <c r="P193" s="9">
        <v>146</v>
      </c>
      <c r="Q193" s="9">
        <v>0</v>
      </c>
      <c r="R193" s="9">
        <f t="shared" si="84"/>
        <v>146</v>
      </c>
      <c r="S193" s="9">
        <v>100</v>
      </c>
      <c r="T193" s="9">
        <v>20</v>
      </c>
      <c r="U193" s="60">
        <f>SUM(P193+T193)</f>
        <v>166</v>
      </c>
      <c r="V193" s="121"/>
      <c r="W193" s="60"/>
    </row>
    <row r="194" spans="1:23" s="10" customFormat="1" ht="15.75">
      <c r="A194" s="171" t="s">
        <v>72</v>
      </c>
      <c r="B194" s="5">
        <v>220</v>
      </c>
      <c r="C194" s="51" t="s">
        <v>4</v>
      </c>
      <c r="D194" s="51">
        <f>SUM(D196:D201)</f>
        <v>0</v>
      </c>
      <c r="E194" s="51">
        <f aca="true" t="shared" si="85" ref="E194:M194">SUM(E196:E201)</f>
        <v>0</v>
      </c>
      <c r="F194" s="51">
        <f t="shared" si="85"/>
        <v>0</v>
      </c>
      <c r="G194" s="51">
        <f t="shared" si="85"/>
        <v>0</v>
      </c>
      <c r="H194" s="51">
        <f t="shared" si="85"/>
        <v>0</v>
      </c>
      <c r="I194" s="51">
        <f t="shared" si="85"/>
        <v>0</v>
      </c>
      <c r="J194" s="51">
        <f t="shared" si="85"/>
        <v>0</v>
      </c>
      <c r="K194" s="51">
        <f t="shared" si="85"/>
        <v>0</v>
      </c>
      <c r="L194" s="51">
        <f t="shared" si="85"/>
        <v>0</v>
      </c>
      <c r="M194" s="51">
        <f t="shared" si="85"/>
        <v>0</v>
      </c>
      <c r="N194" s="6">
        <f>SUM(N195:N201)</f>
        <v>400</v>
      </c>
      <c r="O194" s="11">
        <f aca="true" t="shared" si="86" ref="O194:W194">SUM(O195:O201)</f>
        <v>785</v>
      </c>
      <c r="P194" s="6">
        <f t="shared" si="86"/>
        <v>250</v>
      </c>
      <c r="Q194" s="6">
        <f>SUM(Q195:Q201)</f>
        <v>0</v>
      </c>
      <c r="R194" s="6">
        <f t="shared" si="84"/>
        <v>250</v>
      </c>
      <c r="S194" s="6">
        <f>SUM(S195:S201)</f>
        <v>35</v>
      </c>
      <c r="T194" s="6">
        <f t="shared" si="86"/>
        <v>0</v>
      </c>
      <c r="U194" s="59">
        <f t="shared" si="86"/>
        <v>250</v>
      </c>
      <c r="V194" s="123">
        <f t="shared" si="86"/>
        <v>0</v>
      </c>
      <c r="W194" s="59">
        <f t="shared" si="86"/>
        <v>0</v>
      </c>
    </row>
    <row r="195" spans="1:23" s="10" customFormat="1" ht="15.75" hidden="1">
      <c r="A195" s="34" t="s">
        <v>72</v>
      </c>
      <c r="B195" s="8">
        <v>221</v>
      </c>
      <c r="C195" s="50" t="s">
        <v>5</v>
      </c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18"/>
      <c r="O195" s="72">
        <f t="shared" si="83"/>
        <v>0</v>
      </c>
      <c r="P195" s="9">
        <v>0</v>
      </c>
      <c r="Q195" s="9">
        <v>0</v>
      </c>
      <c r="R195" s="9">
        <f t="shared" si="84"/>
        <v>0</v>
      </c>
      <c r="S195" s="9">
        <v>0</v>
      </c>
      <c r="T195" s="9">
        <v>0</v>
      </c>
      <c r="U195" s="60">
        <f aca="true" t="shared" si="87" ref="U195:U202">SUM(P195+T195)</f>
        <v>0</v>
      </c>
      <c r="V195" s="121"/>
      <c r="W195" s="60"/>
    </row>
    <row r="196" spans="1:23" s="10" customFormat="1" ht="15.75">
      <c r="A196" s="34" t="s">
        <v>72</v>
      </c>
      <c r="B196" s="8">
        <v>222</v>
      </c>
      <c r="C196" s="50" t="s">
        <v>6</v>
      </c>
      <c r="D196" s="50"/>
      <c r="E196" s="50"/>
      <c r="F196" s="18">
        <f aca="true" t="shared" si="88" ref="F196:F205">SUM(G196:L196)</f>
        <v>0</v>
      </c>
      <c r="G196" s="50"/>
      <c r="H196" s="50"/>
      <c r="I196" s="50"/>
      <c r="J196" s="50"/>
      <c r="K196" s="50"/>
      <c r="L196" s="50"/>
      <c r="M196" s="50"/>
      <c r="N196" s="18">
        <v>6</v>
      </c>
      <c r="O196" s="72">
        <f t="shared" si="83"/>
        <v>20</v>
      </c>
      <c r="P196" s="9">
        <v>6</v>
      </c>
      <c r="Q196" s="9">
        <v>0</v>
      </c>
      <c r="R196" s="9">
        <f t="shared" si="84"/>
        <v>6</v>
      </c>
      <c r="S196" s="9">
        <v>2</v>
      </c>
      <c r="T196" s="9">
        <v>0</v>
      </c>
      <c r="U196" s="60">
        <f t="shared" si="87"/>
        <v>6</v>
      </c>
      <c r="V196" s="121"/>
      <c r="W196" s="60"/>
    </row>
    <row r="197" spans="1:23" s="10" customFormat="1" ht="16.5" customHeight="1">
      <c r="A197" s="34" t="s">
        <v>72</v>
      </c>
      <c r="B197" s="8">
        <v>223</v>
      </c>
      <c r="C197" s="50" t="s">
        <v>7</v>
      </c>
      <c r="D197" s="50"/>
      <c r="E197" s="50"/>
      <c r="F197" s="18">
        <f t="shared" si="88"/>
        <v>0</v>
      </c>
      <c r="G197" s="50"/>
      <c r="H197" s="50"/>
      <c r="I197" s="50"/>
      <c r="J197" s="50"/>
      <c r="K197" s="50"/>
      <c r="L197" s="50"/>
      <c r="M197" s="50"/>
      <c r="N197" s="18">
        <v>178</v>
      </c>
      <c r="O197" s="72">
        <f t="shared" si="83"/>
        <v>432</v>
      </c>
      <c r="P197" s="9">
        <v>135</v>
      </c>
      <c r="Q197" s="9">
        <v>0</v>
      </c>
      <c r="R197" s="9">
        <f t="shared" si="84"/>
        <v>135</v>
      </c>
      <c r="S197" s="9">
        <v>27</v>
      </c>
      <c r="T197" s="9">
        <v>0</v>
      </c>
      <c r="U197" s="60">
        <f>SUM(P197+T197)</f>
        <v>135</v>
      </c>
      <c r="V197" s="121"/>
      <c r="W197" s="60"/>
    </row>
    <row r="198" spans="1:23" s="10" customFormat="1" ht="16.5" customHeight="1">
      <c r="A198" s="34" t="s">
        <v>72</v>
      </c>
      <c r="B198" s="8">
        <v>223</v>
      </c>
      <c r="C198" s="50" t="s">
        <v>141</v>
      </c>
      <c r="D198" s="50"/>
      <c r="E198" s="50"/>
      <c r="F198" s="18">
        <f>SUM(G198:L198)</f>
        <v>0</v>
      </c>
      <c r="G198" s="50"/>
      <c r="H198" s="50"/>
      <c r="I198" s="50"/>
      <c r="J198" s="50"/>
      <c r="K198" s="50"/>
      <c r="L198" s="50"/>
      <c r="M198" s="50"/>
      <c r="N198" s="18">
        <v>178</v>
      </c>
      <c r="O198" s="72">
        <f>SUM(P198:W198)</f>
        <v>201</v>
      </c>
      <c r="P198" s="9">
        <v>67</v>
      </c>
      <c r="Q198" s="9">
        <v>0</v>
      </c>
      <c r="R198" s="9">
        <f>SUM(P198:Q198)</f>
        <v>67</v>
      </c>
      <c r="S198" s="9">
        <v>0</v>
      </c>
      <c r="T198" s="9">
        <v>0</v>
      </c>
      <c r="U198" s="60">
        <f>SUM(P198+T198)</f>
        <v>67</v>
      </c>
      <c r="V198" s="121"/>
      <c r="W198" s="60"/>
    </row>
    <row r="199" spans="1:23" s="10" customFormat="1" ht="15.75" hidden="1">
      <c r="A199" s="34" t="s">
        <v>72</v>
      </c>
      <c r="B199" s="8">
        <v>224</v>
      </c>
      <c r="C199" s="50" t="s">
        <v>8</v>
      </c>
      <c r="D199" s="50"/>
      <c r="E199" s="50"/>
      <c r="F199" s="18">
        <f t="shared" si="88"/>
        <v>0</v>
      </c>
      <c r="G199" s="50"/>
      <c r="H199" s="50"/>
      <c r="I199" s="50"/>
      <c r="J199" s="50"/>
      <c r="K199" s="50"/>
      <c r="L199" s="50"/>
      <c r="M199" s="50"/>
      <c r="N199" s="18">
        <v>0</v>
      </c>
      <c r="O199" s="72">
        <f t="shared" si="83"/>
        <v>0</v>
      </c>
      <c r="P199" s="9"/>
      <c r="Q199" s="9"/>
      <c r="R199" s="9">
        <f t="shared" si="84"/>
        <v>0</v>
      </c>
      <c r="S199" s="9"/>
      <c r="T199" s="9"/>
      <c r="U199" s="60">
        <f t="shared" si="87"/>
        <v>0</v>
      </c>
      <c r="V199" s="121"/>
      <c r="W199" s="60"/>
    </row>
    <row r="200" spans="1:23" s="10" customFormat="1" ht="15.75">
      <c r="A200" s="34" t="s">
        <v>72</v>
      </c>
      <c r="B200" s="8">
        <v>225</v>
      </c>
      <c r="C200" s="50" t="s">
        <v>9</v>
      </c>
      <c r="D200" s="50"/>
      <c r="E200" s="50"/>
      <c r="F200" s="18">
        <f t="shared" si="88"/>
        <v>0</v>
      </c>
      <c r="G200" s="50"/>
      <c r="H200" s="50"/>
      <c r="I200" s="50"/>
      <c r="J200" s="50"/>
      <c r="K200" s="50"/>
      <c r="L200" s="50"/>
      <c r="M200" s="50"/>
      <c r="N200" s="18">
        <v>20</v>
      </c>
      <c r="O200" s="72">
        <f t="shared" si="83"/>
        <v>18</v>
      </c>
      <c r="P200" s="9">
        <v>6</v>
      </c>
      <c r="Q200" s="9">
        <v>0</v>
      </c>
      <c r="R200" s="9">
        <f t="shared" si="84"/>
        <v>6</v>
      </c>
      <c r="S200" s="9">
        <v>0</v>
      </c>
      <c r="T200" s="9">
        <v>0</v>
      </c>
      <c r="U200" s="60">
        <f t="shared" si="87"/>
        <v>6</v>
      </c>
      <c r="V200" s="121"/>
      <c r="W200" s="60"/>
    </row>
    <row r="201" spans="1:23" s="10" customFormat="1" ht="15.75">
      <c r="A201" s="34" t="s">
        <v>72</v>
      </c>
      <c r="B201" s="8">
        <v>226</v>
      </c>
      <c r="C201" s="50" t="s">
        <v>10</v>
      </c>
      <c r="D201" s="50"/>
      <c r="E201" s="50"/>
      <c r="F201" s="18">
        <f t="shared" si="88"/>
        <v>0</v>
      </c>
      <c r="G201" s="50"/>
      <c r="H201" s="50"/>
      <c r="I201" s="50"/>
      <c r="J201" s="50"/>
      <c r="K201" s="50"/>
      <c r="L201" s="50"/>
      <c r="M201" s="50"/>
      <c r="N201" s="18">
        <v>18</v>
      </c>
      <c r="O201" s="72">
        <f t="shared" si="83"/>
        <v>114</v>
      </c>
      <c r="P201" s="9">
        <v>36</v>
      </c>
      <c r="Q201" s="9">
        <v>0</v>
      </c>
      <c r="R201" s="9">
        <f t="shared" si="84"/>
        <v>36</v>
      </c>
      <c r="S201" s="9">
        <v>6</v>
      </c>
      <c r="T201" s="9">
        <v>0</v>
      </c>
      <c r="U201" s="60">
        <f t="shared" si="87"/>
        <v>36</v>
      </c>
      <c r="V201" s="121"/>
      <c r="W201" s="60"/>
    </row>
    <row r="202" spans="1:23" s="7" customFormat="1" ht="15.75">
      <c r="A202" s="171" t="s">
        <v>72</v>
      </c>
      <c r="B202" s="5">
        <v>290</v>
      </c>
      <c r="C202" s="51" t="s">
        <v>12</v>
      </c>
      <c r="D202" s="51"/>
      <c r="E202" s="51"/>
      <c r="F202" s="18">
        <f t="shared" si="88"/>
        <v>0</v>
      </c>
      <c r="G202" s="51"/>
      <c r="H202" s="51"/>
      <c r="I202" s="51"/>
      <c r="J202" s="51"/>
      <c r="K202" s="51"/>
      <c r="L202" s="51"/>
      <c r="M202" s="51"/>
      <c r="N202" s="24">
        <v>42</v>
      </c>
      <c r="O202" s="72">
        <f t="shared" si="83"/>
        <v>169</v>
      </c>
      <c r="P202" s="6">
        <v>48</v>
      </c>
      <c r="Q202" s="6"/>
      <c r="R202" s="6">
        <f t="shared" si="84"/>
        <v>48</v>
      </c>
      <c r="S202" s="6">
        <v>25</v>
      </c>
      <c r="T202" s="6"/>
      <c r="U202" s="59">
        <f t="shared" si="87"/>
        <v>48</v>
      </c>
      <c r="V202" s="123"/>
      <c r="W202" s="59"/>
    </row>
    <row r="203" spans="1:23" s="7" customFormat="1" ht="15.75">
      <c r="A203" s="171" t="s">
        <v>72</v>
      </c>
      <c r="B203" s="5">
        <v>300</v>
      </c>
      <c r="C203" s="51" t="s">
        <v>13</v>
      </c>
      <c r="D203" s="51">
        <f>SUM(D204:D205)</f>
        <v>0</v>
      </c>
      <c r="E203" s="51">
        <f aca="true" t="shared" si="89" ref="E203:M203">SUM(E204:E205)</f>
        <v>0</v>
      </c>
      <c r="F203" s="51">
        <f t="shared" si="89"/>
        <v>0</v>
      </c>
      <c r="G203" s="51">
        <f t="shared" si="89"/>
        <v>0</v>
      </c>
      <c r="H203" s="51">
        <f t="shared" si="89"/>
        <v>0</v>
      </c>
      <c r="I203" s="51">
        <f t="shared" si="89"/>
        <v>0</v>
      </c>
      <c r="J203" s="51">
        <f t="shared" si="89"/>
        <v>0</v>
      </c>
      <c r="K203" s="51">
        <f t="shared" si="89"/>
        <v>0</v>
      </c>
      <c r="L203" s="51">
        <f t="shared" si="89"/>
        <v>0</v>
      </c>
      <c r="M203" s="51">
        <f t="shared" si="89"/>
        <v>0</v>
      </c>
      <c r="N203" s="6">
        <f>SUM(N204:N205)</f>
        <v>55</v>
      </c>
      <c r="O203" s="11">
        <f>SUM(O204:O205)</f>
        <v>63</v>
      </c>
      <c r="P203" s="6">
        <f>SUM(P204:P205)</f>
        <v>17</v>
      </c>
      <c r="Q203" s="6">
        <f>SUM(Q204:Q205)</f>
        <v>0</v>
      </c>
      <c r="R203" s="6">
        <f t="shared" si="84"/>
        <v>17</v>
      </c>
      <c r="S203" s="6">
        <f>SUM(S204:S205)</f>
        <v>12</v>
      </c>
      <c r="T203" s="6">
        <f>SUM(T204:T205)</f>
        <v>0</v>
      </c>
      <c r="U203" s="59">
        <f>SUM(U204:U205)</f>
        <v>17</v>
      </c>
      <c r="V203" s="123">
        <f>SUM(V204:V205)</f>
        <v>0</v>
      </c>
      <c r="W203" s="59">
        <f>SUM(W204:W205)</f>
        <v>0</v>
      </c>
    </row>
    <row r="204" spans="1:23" s="10" customFormat="1" ht="14.25" customHeight="1">
      <c r="A204" s="34" t="s">
        <v>72</v>
      </c>
      <c r="B204" s="8">
        <v>310</v>
      </c>
      <c r="C204" s="50" t="s">
        <v>14</v>
      </c>
      <c r="D204" s="50"/>
      <c r="E204" s="50"/>
      <c r="F204" s="18">
        <f t="shared" si="88"/>
        <v>0</v>
      </c>
      <c r="G204" s="50"/>
      <c r="H204" s="50"/>
      <c r="I204" s="50"/>
      <c r="J204" s="50"/>
      <c r="K204" s="50"/>
      <c r="L204" s="50"/>
      <c r="M204" s="50"/>
      <c r="N204" s="18">
        <v>40</v>
      </c>
      <c r="O204" s="72">
        <f t="shared" si="83"/>
        <v>28</v>
      </c>
      <c r="P204" s="9">
        <v>7</v>
      </c>
      <c r="Q204" s="9">
        <v>0</v>
      </c>
      <c r="R204" s="9">
        <f t="shared" si="84"/>
        <v>7</v>
      </c>
      <c r="S204" s="9">
        <v>7</v>
      </c>
      <c r="T204" s="9">
        <v>0</v>
      </c>
      <c r="U204" s="60">
        <f>SUM(P204+T204)</f>
        <v>7</v>
      </c>
      <c r="V204" s="121"/>
      <c r="W204" s="60"/>
    </row>
    <row r="205" spans="1:23" s="10" customFormat="1" ht="15.75" customHeight="1">
      <c r="A205" s="34" t="s">
        <v>72</v>
      </c>
      <c r="B205" s="8">
        <v>340</v>
      </c>
      <c r="C205" s="50" t="s">
        <v>15</v>
      </c>
      <c r="D205" s="50"/>
      <c r="E205" s="50"/>
      <c r="F205" s="18">
        <f t="shared" si="88"/>
        <v>0</v>
      </c>
      <c r="G205" s="50"/>
      <c r="H205" s="50"/>
      <c r="I205" s="50"/>
      <c r="J205" s="50"/>
      <c r="K205" s="50"/>
      <c r="L205" s="50"/>
      <c r="M205" s="50"/>
      <c r="N205" s="18">
        <v>15</v>
      </c>
      <c r="O205" s="72">
        <f t="shared" si="83"/>
        <v>35</v>
      </c>
      <c r="P205" s="9">
        <v>10</v>
      </c>
      <c r="Q205" s="9">
        <v>0</v>
      </c>
      <c r="R205" s="9">
        <f t="shared" si="84"/>
        <v>10</v>
      </c>
      <c r="S205" s="9">
        <v>5</v>
      </c>
      <c r="T205" s="9">
        <v>0</v>
      </c>
      <c r="U205" s="60">
        <f>SUM(P205+T205)</f>
        <v>10</v>
      </c>
      <c r="V205" s="121"/>
      <c r="W205" s="60"/>
    </row>
    <row r="206" spans="1:23" s="28" customFormat="1" ht="18.75">
      <c r="A206" s="177" t="s">
        <v>73</v>
      </c>
      <c r="B206" s="178"/>
      <c r="C206" s="178"/>
      <c r="D206" s="103">
        <f>SUM(D189,D194,D202,D203)</f>
        <v>0</v>
      </c>
      <c r="E206" s="103">
        <f aca="true" t="shared" si="90" ref="E206:M206">SUM(E189,E194,E202,E203)</f>
        <v>0</v>
      </c>
      <c r="F206" s="103">
        <f t="shared" si="90"/>
        <v>0</v>
      </c>
      <c r="G206" s="103">
        <f t="shared" si="90"/>
        <v>0</v>
      </c>
      <c r="H206" s="103">
        <f t="shared" si="90"/>
        <v>0</v>
      </c>
      <c r="I206" s="103">
        <f t="shared" si="90"/>
        <v>0</v>
      </c>
      <c r="J206" s="103">
        <f t="shared" si="90"/>
        <v>0</v>
      </c>
      <c r="K206" s="103">
        <f t="shared" si="90"/>
        <v>0</v>
      </c>
      <c r="L206" s="103">
        <f t="shared" si="90"/>
        <v>0</v>
      </c>
      <c r="M206" s="103">
        <f t="shared" si="90"/>
        <v>0</v>
      </c>
      <c r="N206" s="26">
        <f>SUM(N189,N194,N202,N203)</f>
        <v>1420</v>
      </c>
      <c r="O206" s="26">
        <f aca="true" t="shared" si="91" ref="O206:W206">SUM(O189,O194,O202,O203)</f>
        <v>3303</v>
      </c>
      <c r="P206" s="26">
        <f t="shared" si="91"/>
        <v>908</v>
      </c>
      <c r="Q206" s="26">
        <f>SUM(Q189,Q194,Q202,Q203)</f>
        <v>0</v>
      </c>
      <c r="R206" s="26">
        <f>SUM(R189,R194,R202,R203)</f>
        <v>908</v>
      </c>
      <c r="S206" s="26">
        <f>SUM(S189,S194,S202,S203)</f>
        <v>505</v>
      </c>
      <c r="T206" s="26">
        <f>SUM(T189,T194,T202,T203)</f>
        <v>70</v>
      </c>
      <c r="U206" s="87">
        <f>SUM(U189,U194,U202,U203)</f>
        <v>978</v>
      </c>
      <c r="V206" s="129">
        <f t="shared" si="91"/>
        <v>0</v>
      </c>
      <c r="W206" s="87">
        <f t="shared" si="91"/>
        <v>0</v>
      </c>
    </row>
    <row r="207" spans="1:23" s="44" customFormat="1" ht="18.75">
      <c r="A207" s="175" t="s">
        <v>46</v>
      </c>
      <c r="B207" s="176"/>
      <c r="C207" s="176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29"/>
      <c r="O207" s="26"/>
      <c r="P207" s="58"/>
      <c r="Q207" s="58"/>
      <c r="R207" s="58"/>
      <c r="S207" s="58"/>
      <c r="T207" s="58"/>
      <c r="U207" s="64"/>
      <c r="V207" s="130"/>
      <c r="W207" s="64"/>
    </row>
    <row r="208" spans="1:23" s="45" customFormat="1" ht="15.75" hidden="1">
      <c r="A208" s="35" t="s">
        <v>47</v>
      </c>
      <c r="B208" s="22" t="s">
        <v>48</v>
      </c>
      <c r="C208" s="32" t="s">
        <v>76</v>
      </c>
      <c r="D208" s="32"/>
      <c r="E208" s="32"/>
      <c r="F208" s="18">
        <f>SUM(G208:L208)</f>
        <v>0</v>
      </c>
      <c r="G208" s="32"/>
      <c r="H208" s="32"/>
      <c r="I208" s="32"/>
      <c r="J208" s="32"/>
      <c r="K208" s="32"/>
      <c r="L208" s="32"/>
      <c r="M208" s="32"/>
      <c r="N208" s="18">
        <v>36</v>
      </c>
      <c r="O208" s="72"/>
      <c r="P208" s="21">
        <v>0</v>
      </c>
      <c r="Q208" s="21"/>
      <c r="R208" s="9">
        <f>SUM(M208+Q208)</f>
        <v>0</v>
      </c>
      <c r="S208" s="21"/>
      <c r="T208" s="21"/>
      <c r="U208" s="60">
        <f>SUM(P208+T208)</f>
        <v>0</v>
      </c>
      <c r="V208" s="131"/>
      <c r="W208" s="65"/>
    </row>
    <row r="209" spans="1:23" s="148" customFormat="1" ht="15.75">
      <c r="A209" s="173" t="s">
        <v>47</v>
      </c>
      <c r="B209" s="147" t="s">
        <v>140</v>
      </c>
      <c r="C209" s="143" t="s">
        <v>127</v>
      </c>
      <c r="D209" s="143"/>
      <c r="E209" s="143"/>
      <c r="F209" s="24"/>
      <c r="G209" s="143"/>
      <c r="H209" s="143"/>
      <c r="I209" s="143"/>
      <c r="J209" s="143"/>
      <c r="K209" s="143"/>
      <c r="L209" s="143"/>
      <c r="M209" s="143"/>
      <c r="N209" s="24"/>
      <c r="O209" s="19"/>
      <c r="P209" s="20">
        <v>30</v>
      </c>
      <c r="Q209" s="20">
        <v>48</v>
      </c>
      <c r="R209" s="6">
        <f>SUM(P209:Q209)</f>
        <v>78</v>
      </c>
      <c r="S209" s="20">
        <v>56</v>
      </c>
      <c r="T209" s="20">
        <v>0</v>
      </c>
      <c r="U209" s="59">
        <v>78</v>
      </c>
      <c r="V209" s="128"/>
      <c r="W209" s="88"/>
    </row>
    <row r="210" spans="1:23" s="45" customFormat="1" ht="13.5" customHeight="1">
      <c r="A210" s="35" t="s">
        <v>47</v>
      </c>
      <c r="B210" s="22" t="s">
        <v>37</v>
      </c>
      <c r="C210" s="32" t="s">
        <v>12</v>
      </c>
      <c r="D210" s="32"/>
      <c r="E210" s="32"/>
      <c r="F210" s="18"/>
      <c r="G210" s="32"/>
      <c r="H210" s="32"/>
      <c r="I210" s="32"/>
      <c r="J210" s="32"/>
      <c r="K210" s="32"/>
      <c r="L210" s="32"/>
      <c r="M210" s="32"/>
      <c r="N210" s="18"/>
      <c r="O210" s="72"/>
      <c r="P210" s="21">
        <v>5</v>
      </c>
      <c r="Q210" s="21"/>
      <c r="R210" s="9">
        <f>SUM(P210:Q210)</f>
        <v>5</v>
      </c>
      <c r="S210" s="21">
        <v>5</v>
      </c>
      <c r="T210" s="21">
        <v>5</v>
      </c>
      <c r="U210" s="60">
        <f>SUM(P210+T210)</f>
        <v>10</v>
      </c>
      <c r="V210" s="131"/>
      <c r="W210" s="65"/>
    </row>
    <row r="211" spans="1:23" s="45" customFormat="1" ht="15" customHeight="1">
      <c r="A211" s="35" t="s">
        <v>47</v>
      </c>
      <c r="B211" s="22" t="s">
        <v>55</v>
      </c>
      <c r="C211" s="32" t="s">
        <v>15</v>
      </c>
      <c r="D211" s="32"/>
      <c r="E211" s="32"/>
      <c r="F211" s="18"/>
      <c r="G211" s="32"/>
      <c r="H211" s="32"/>
      <c r="I211" s="32"/>
      <c r="J211" s="32"/>
      <c r="K211" s="32"/>
      <c r="L211" s="32"/>
      <c r="M211" s="32"/>
      <c r="N211" s="18"/>
      <c r="O211" s="72"/>
      <c r="P211" s="21">
        <v>5</v>
      </c>
      <c r="Q211" s="21"/>
      <c r="R211" s="9">
        <f>SUM(P211:Q211)</f>
        <v>5</v>
      </c>
      <c r="S211" s="21">
        <v>5</v>
      </c>
      <c r="T211" s="21"/>
      <c r="U211" s="60">
        <v>5</v>
      </c>
      <c r="V211" s="131"/>
      <c r="W211" s="65"/>
    </row>
    <row r="212" spans="1:23" s="46" customFormat="1" ht="18.75">
      <c r="A212" s="177" t="s">
        <v>49</v>
      </c>
      <c r="B212" s="178"/>
      <c r="C212" s="178"/>
      <c r="D212" s="103">
        <f>SUM(D208)</f>
        <v>0</v>
      </c>
      <c r="E212" s="103">
        <f aca="true" t="shared" si="92" ref="E212:M212">SUM(E208)</f>
        <v>0</v>
      </c>
      <c r="F212" s="103">
        <f t="shared" si="92"/>
        <v>0</v>
      </c>
      <c r="G212" s="103">
        <f t="shared" si="92"/>
        <v>0</v>
      </c>
      <c r="H212" s="103">
        <f t="shared" si="92"/>
        <v>0</v>
      </c>
      <c r="I212" s="103">
        <f t="shared" si="92"/>
        <v>0</v>
      </c>
      <c r="J212" s="103">
        <f t="shared" si="92"/>
        <v>0</v>
      </c>
      <c r="K212" s="103">
        <f t="shared" si="92"/>
        <v>0</v>
      </c>
      <c r="L212" s="103">
        <f t="shared" si="92"/>
        <v>0</v>
      </c>
      <c r="M212" s="103">
        <f t="shared" si="92"/>
        <v>0</v>
      </c>
      <c r="N212" s="25">
        <f>SUM(N208)</f>
        <v>36</v>
      </c>
      <c r="O212" s="26"/>
      <c r="P212" s="26">
        <f aca="true" t="shared" si="93" ref="P212:U212">SUM(P208:P211)</f>
        <v>40</v>
      </c>
      <c r="Q212" s="26">
        <f t="shared" si="93"/>
        <v>48</v>
      </c>
      <c r="R212" s="26">
        <f t="shared" si="93"/>
        <v>88</v>
      </c>
      <c r="S212" s="26">
        <f t="shared" si="93"/>
        <v>66</v>
      </c>
      <c r="T212" s="26">
        <f t="shared" si="93"/>
        <v>5</v>
      </c>
      <c r="U212" s="87">
        <f t="shared" si="93"/>
        <v>93</v>
      </c>
      <c r="V212" s="129"/>
      <c r="W212" s="87"/>
    </row>
    <row r="213" spans="1:23" ht="19.5" customHeight="1">
      <c r="A213" s="181" t="s">
        <v>103</v>
      </c>
      <c r="B213" s="182"/>
      <c r="C213" s="182"/>
      <c r="D213" s="105"/>
      <c r="E213" s="101"/>
      <c r="F213" s="101"/>
      <c r="G213" s="101"/>
      <c r="H213" s="101"/>
      <c r="I213" s="101"/>
      <c r="J213" s="101"/>
      <c r="K213" s="101"/>
      <c r="L213" s="101"/>
      <c r="M213" s="101"/>
      <c r="N213" s="4"/>
      <c r="O213" s="75"/>
      <c r="P213" s="4"/>
      <c r="Q213" s="4"/>
      <c r="R213" s="4"/>
      <c r="S213" s="4"/>
      <c r="T213" s="4"/>
      <c r="U213" s="68"/>
      <c r="V213" s="134"/>
      <c r="W213" s="68"/>
    </row>
    <row r="214" spans="1:23" s="10" customFormat="1" ht="19.5" customHeight="1" hidden="1">
      <c r="A214" s="171" t="s">
        <v>104</v>
      </c>
      <c r="B214" s="5">
        <v>210</v>
      </c>
      <c r="C214" s="51" t="s">
        <v>30</v>
      </c>
      <c r="D214" s="106"/>
      <c r="E214" s="51"/>
      <c r="F214" s="51"/>
      <c r="G214" s="51"/>
      <c r="H214" s="51"/>
      <c r="I214" s="51"/>
      <c r="J214" s="51"/>
      <c r="K214" s="51"/>
      <c r="L214" s="51"/>
      <c r="M214" s="51"/>
      <c r="N214" s="20">
        <f>SUM(N215:N217)</f>
        <v>0</v>
      </c>
      <c r="O214" s="11"/>
      <c r="P214" s="9"/>
      <c r="Q214" s="9"/>
      <c r="R214" s="9"/>
      <c r="S214" s="9"/>
      <c r="T214" s="9"/>
      <c r="U214" s="60"/>
      <c r="V214" s="121"/>
      <c r="W214" s="60"/>
    </row>
    <row r="215" spans="1:23" s="10" customFormat="1" ht="15.75" hidden="1">
      <c r="A215" s="34" t="s">
        <v>104</v>
      </c>
      <c r="B215" s="8">
        <v>211</v>
      </c>
      <c r="C215" s="50" t="s">
        <v>1</v>
      </c>
      <c r="D215" s="107"/>
      <c r="E215" s="50"/>
      <c r="F215" s="50"/>
      <c r="G215" s="50"/>
      <c r="H215" s="50"/>
      <c r="I215" s="50"/>
      <c r="J215" s="50"/>
      <c r="K215" s="50"/>
      <c r="L215" s="50"/>
      <c r="M215" s="50"/>
      <c r="N215" s="18"/>
      <c r="O215" s="72"/>
      <c r="P215" s="9"/>
      <c r="Q215" s="9"/>
      <c r="R215" s="9"/>
      <c r="S215" s="9"/>
      <c r="T215" s="9"/>
      <c r="U215" s="60"/>
      <c r="V215" s="121"/>
      <c r="W215" s="60"/>
    </row>
    <row r="216" spans="1:23" s="47" customFormat="1" ht="15.75" customHeight="1" hidden="1">
      <c r="A216" s="34" t="s">
        <v>104</v>
      </c>
      <c r="B216" s="8">
        <v>212</v>
      </c>
      <c r="C216" s="49" t="s">
        <v>2</v>
      </c>
      <c r="D216" s="108"/>
      <c r="E216" s="49"/>
      <c r="F216" s="49"/>
      <c r="G216" s="49"/>
      <c r="H216" s="49"/>
      <c r="I216" s="49"/>
      <c r="J216" s="49"/>
      <c r="K216" s="49"/>
      <c r="L216" s="49"/>
      <c r="M216" s="49"/>
      <c r="N216" s="18"/>
      <c r="O216" s="72"/>
      <c r="P216" s="56"/>
      <c r="Q216" s="56"/>
      <c r="R216" s="56"/>
      <c r="S216" s="56"/>
      <c r="T216" s="56"/>
      <c r="U216" s="69"/>
      <c r="V216" s="135"/>
      <c r="W216" s="69"/>
    </row>
    <row r="217" spans="1:23" s="10" customFormat="1" ht="15.75" hidden="1">
      <c r="A217" s="34" t="s">
        <v>104</v>
      </c>
      <c r="B217" s="8">
        <v>213</v>
      </c>
      <c r="C217" s="50" t="s">
        <v>3</v>
      </c>
      <c r="D217" s="107"/>
      <c r="E217" s="50"/>
      <c r="F217" s="50"/>
      <c r="G217" s="50"/>
      <c r="H217" s="50"/>
      <c r="I217" s="50"/>
      <c r="J217" s="50"/>
      <c r="K217" s="50"/>
      <c r="L217" s="50"/>
      <c r="M217" s="50"/>
      <c r="N217" s="18"/>
      <c r="O217" s="72"/>
      <c r="P217" s="9"/>
      <c r="Q217" s="9"/>
      <c r="R217" s="9"/>
      <c r="S217" s="9"/>
      <c r="T217" s="9"/>
      <c r="U217" s="60"/>
      <c r="V217" s="121"/>
      <c r="W217" s="60"/>
    </row>
    <row r="218" spans="1:23" s="10" customFormat="1" ht="15.75">
      <c r="A218" s="171" t="s">
        <v>104</v>
      </c>
      <c r="B218" s="5">
        <v>220</v>
      </c>
      <c r="C218" s="51" t="s">
        <v>4</v>
      </c>
      <c r="D218" s="106"/>
      <c r="E218" s="51"/>
      <c r="F218" s="51"/>
      <c r="G218" s="51"/>
      <c r="H218" s="51"/>
      <c r="I218" s="51"/>
      <c r="J218" s="51"/>
      <c r="K218" s="51"/>
      <c r="L218" s="51"/>
      <c r="M218" s="51"/>
      <c r="N218" s="6">
        <f>SUM(N219:N224)</f>
        <v>0</v>
      </c>
      <c r="O218" s="11"/>
      <c r="P218" s="6">
        <f>SUM(P220:P224)</f>
        <v>18</v>
      </c>
      <c r="Q218" s="6">
        <f>SUM(Q220:Q224)</f>
        <v>0</v>
      </c>
      <c r="R218" s="6">
        <f>SUM(P218:Q218)</f>
        <v>18</v>
      </c>
      <c r="S218" s="6">
        <f>SUM(S220:S224)</f>
        <v>18</v>
      </c>
      <c r="T218" s="6">
        <f>SUM(T220:T224)</f>
        <v>0</v>
      </c>
      <c r="U218" s="59">
        <f>SUM(U220:U224)</f>
        <v>18</v>
      </c>
      <c r="V218" s="121"/>
      <c r="W218" s="60"/>
    </row>
    <row r="219" spans="1:23" s="10" customFormat="1" ht="15.75" hidden="1">
      <c r="A219" s="34" t="s">
        <v>104</v>
      </c>
      <c r="B219" s="8">
        <v>221</v>
      </c>
      <c r="C219" s="50" t="s">
        <v>5</v>
      </c>
      <c r="D219" s="107"/>
      <c r="E219" s="50"/>
      <c r="F219" s="50"/>
      <c r="G219" s="50"/>
      <c r="H219" s="50"/>
      <c r="I219" s="50"/>
      <c r="J219" s="50"/>
      <c r="K219" s="50"/>
      <c r="L219" s="50"/>
      <c r="M219" s="50"/>
      <c r="N219" s="18"/>
      <c r="O219" s="72"/>
      <c r="P219" s="9"/>
      <c r="Q219" s="9"/>
      <c r="R219" s="9"/>
      <c r="S219" s="9"/>
      <c r="T219" s="9"/>
      <c r="U219" s="60"/>
      <c r="V219" s="121"/>
      <c r="W219" s="60"/>
    </row>
    <row r="220" spans="1:23" s="47" customFormat="1" ht="14.25" customHeight="1">
      <c r="A220" s="34" t="s">
        <v>104</v>
      </c>
      <c r="B220" s="8">
        <v>222</v>
      </c>
      <c r="C220" s="50" t="s">
        <v>6</v>
      </c>
      <c r="D220" s="107"/>
      <c r="E220" s="50"/>
      <c r="F220" s="50"/>
      <c r="G220" s="50"/>
      <c r="H220" s="50"/>
      <c r="I220" s="50"/>
      <c r="J220" s="50"/>
      <c r="K220" s="50"/>
      <c r="L220" s="50"/>
      <c r="M220" s="50"/>
      <c r="N220" s="18"/>
      <c r="O220" s="72"/>
      <c r="P220" s="21">
        <v>18</v>
      </c>
      <c r="Q220" s="56">
        <v>0</v>
      </c>
      <c r="R220" s="9">
        <f>SUM(P220:Q220)</f>
        <v>18</v>
      </c>
      <c r="S220" s="56">
        <v>18</v>
      </c>
      <c r="T220" s="56">
        <v>0</v>
      </c>
      <c r="U220" s="60">
        <f aca="true" t="shared" si="94" ref="U220:U225">SUM(P220+T220)</f>
        <v>18</v>
      </c>
      <c r="V220" s="135"/>
      <c r="W220" s="69"/>
    </row>
    <row r="221" spans="1:23" s="10" customFormat="1" ht="14.25" customHeight="1" hidden="1">
      <c r="A221" s="34" t="s">
        <v>104</v>
      </c>
      <c r="B221" s="8">
        <v>223</v>
      </c>
      <c r="C221" s="50" t="s">
        <v>7</v>
      </c>
      <c r="D221" s="107"/>
      <c r="E221" s="50"/>
      <c r="F221" s="50"/>
      <c r="G221" s="50"/>
      <c r="H221" s="50"/>
      <c r="I221" s="50"/>
      <c r="J221" s="50"/>
      <c r="K221" s="50"/>
      <c r="L221" s="50"/>
      <c r="M221" s="50"/>
      <c r="N221" s="18"/>
      <c r="O221" s="72"/>
      <c r="P221" s="9"/>
      <c r="Q221" s="9"/>
      <c r="R221" s="9">
        <f>SUM(M221+Q221)</f>
        <v>0</v>
      </c>
      <c r="S221" s="9"/>
      <c r="T221" s="9"/>
      <c r="U221" s="60">
        <f t="shared" si="94"/>
        <v>0</v>
      </c>
      <c r="V221" s="121"/>
      <c r="W221" s="60"/>
    </row>
    <row r="222" spans="1:23" s="10" customFormat="1" ht="14.25" customHeight="1" hidden="1">
      <c r="A222" s="34" t="s">
        <v>104</v>
      </c>
      <c r="B222" s="8">
        <v>224</v>
      </c>
      <c r="C222" s="50" t="s">
        <v>8</v>
      </c>
      <c r="D222" s="107"/>
      <c r="E222" s="50"/>
      <c r="F222" s="50"/>
      <c r="G222" s="50"/>
      <c r="H222" s="50"/>
      <c r="I222" s="50"/>
      <c r="J222" s="50"/>
      <c r="K222" s="50"/>
      <c r="L222" s="50"/>
      <c r="M222" s="50"/>
      <c r="N222" s="18"/>
      <c r="O222" s="72"/>
      <c r="P222" s="9"/>
      <c r="Q222" s="9"/>
      <c r="R222" s="9">
        <f>SUM(M222+Q222)</f>
        <v>0</v>
      </c>
      <c r="S222" s="9"/>
      <c r="T222" s="9"/>
      <c r="U222" s="60">
        <f t="shared" si="94"/>
        <v>0</v>
      </c>
      <c r="V222" s="121"/>
      <c r="W222" s="60"/>
    </row>
    <row r="223" spans="1:23" s="10" customFormat="1" ht="14.25" customHeight="1" hidden="1">
      <c r="A223" s="34" t="s">
        <v>104</v>
      </c>
      <c r="B223" s="8">
        <v>225</v>
      </c>
      <c r="C223" s="50" t="s">
        <v>9</v>
      </c>
      <c r="D223" s="107"/>
      <c r="E223" s="50"/>
      <c r="F223" s="50"/>
      <c r="G223" s="50"/>
      <c r="H223" s="50"/>
      <c r="I223" s="50"/>
      <c r="J223" s="50"/>
      <c r="K223" s="50"/>
      <c r="L223" s="50"/>
      <c r="M223" s="50"/>
      <c r="N223" s="18"/>
      <c r="O223" s="72"/>
      <c r="P223" s="9"/>
      <c r="Q223" s="9"/>
      <c r="R223" s="9">
        <f>SUM(M223+Q223)</f>
        <v>0</v>
      </c>
      <c r="S223" s="9"/>
      <c r="T223" s="9"/>
      <c r="U223" s="60">
        <f t="shared" si="94"/>
        <v>0</v>
      </c>
      <c r="V223" s="121"/>
      <c r="W223" s="60"/>
    </row>
    <row r="224" spans="1:23" s="47" customFormat="1" ht="14.25" customHeight="1" hidden="1">
      <c r="A224" s="34" t="s">
        <v>104</v>
      </c>
      <c r="B224" s="8">
        <v>226</v>
      </c>
      <c r="C224" s="9" t="s">
        <v>10</v>
      </c>
      <c r="D224" s="109"/>
      <c r="E224" s="9"/>
      <c r="F224" s="9"/>
      <c r="G224" s="9"/>
      <c r="H224" s="9"/>
      <c r="I224" s="9"/>
      <c r="J224" s="9"/>
      <c r="K224" s="9"/>
      <c r="L224" s="9"/>
      <c r="M224" s="9"/>
      <c r="N224" s="18"/>
      <c r="O224" s="72"/>
      <c r="P224" s="56"/>
      <c r="Q224" s="56"/>
      <c r="R224" s="9">
        <f>SUM(M224+Q224)</f>
        <v>0</v>
      </c>
      <c r="S224" s="56"/>
      <c r="T224" s="56"/>
      <c r="U224" s="60">
        <f t="shared" si="94"/>
        <v>0</v>
      </c>
      <c r="V224" s="135"/>
      <c r="W224" s="69"/>
    </row>
    <row r="225" spans="1:23" s="7" customFormat="1" ht="14.25" customHeight="1">
      <c r="A225" s="171" t="s">
        <v>104</v>
      </c>
      <c r="B225" s="5">
        <v>290</v>
      </c>
      <c r="C225" s="143" t="s">
        <v>12</v>
      </c>
      <c r="D225" s="144"/>
      <c r="E225" s="143"/>
      <c r="F225" s="24">
        <f>SUM(G225:L225)</f>
        <v>0</v>
      </c>
      <c r="G225" s="143"/>
      <c r="H225" s="143"/>
      <c r="I225" s="143"/>
      <c r="J225" s="143"/>
      <c r="K225" s="143"/>
      <c r="L225" s="143"/>
      <c r="M225" s="143"/>
      <c r="N225" s="24">
        <v>10</v>
      </c>
      <c r="O225" s="19">
        <f>SUM(P225:W225)</f>
        <v>40</v>
      </c>
      <c r="P225" s="6">
        <v>10</v>
      </c>
      <c r="Q225" s="6">
        <v>0</v>
      </c>
      <c r="R225" s="6">
        <f>SUM(P225:Q225)</f>
        <v>10</v>
      </c>
      <c r="S225" s="6">
        <v>10</v>
      </c>
      <c r="T225" s="6">
        <v>0</v>
      </c>
      <c r="U225" s="59">
        <f t="shared" si="94"/>
        <v>10</v>
      </c>
      <c r="V225" s="123"/>
      <c r="W225" s="59"/>
    </row>
    <row r="226" spans="1:23" s="7" customFormat="1" ht="14.25" customHeight="1">
      <c r="A226" s="171" t="s">
        <v>104</v>
      </c>
      <c r="B226" s="5">
        <v>300</v>
      </c>
      <c r="C226" s="51" t="s">
        <v>13</v>
      </c>
      <c r="D226" s="106"/>
      <c r="E226" s="51"/>
      <c r="F226" s="51"/>
      <c r="G226" s="51"/>
      <c r="H226" s="51"/>
      <c r="I226" s="51"/>
      <c r="J226" s="51"/>
      <c r="K226" s="51"/>
      <c r="L226" s="51"/>
      <c r="M226" s="51"/>
      <c r="N226" s="24">
        <f>SUM(N227:N228)</f>
        <v>0</v>
      </c>
      <c r="O226" s="19"/>
      <c r="P226" s="6">
        <v>5</v>
      </c>
      <c r="Q226" s="6">
        <f>SUM(Q228)</f>
        <v>0</v>
      </c>
      <c r="R226" s="6">
        <f>SUM(R228)</f>
        <v>5</v>
      </c>
      <c r="S226" s="6">
        <f>SUM(S228)</f>
        <v>0</v>
      </c>
      <c r="T226" s="6">
        <f>SUM(T228)</f>
        <v>0</v>
      </c>
      <c r="U226" s="59">
        <f>SUM(U228)</f>
        <v>5</v>
      </c>
      <c r="V226" s="123"/>
      <c r="W226" s="59"/>
    </row>
    <row r="227" spans="1:23" s="10" customFormat="1" ht="14.25" customHeight="1" hidden="1">
      <c r="A227" s="34" t="s">
        <v>104</v>
      </c>
      <c r="B227" s="8">
        <v>310</v>
      </c>
      <c r="C227" s="9" t="s">
        <v>14</v>
      </c>
      <c r="D227" s="109"/>
      <c r="E227" s="9"/>
      <c r="F227" s="9"/>
      <c r="G227" s="9"/>
      <c r="H227" s="9"/>
      <c r="I227" s="9"/>
      <c r="J227" s="9"/>
      <c r="K227" s="9"/>
      <c r="L227" s="9"/>
      <c r="M227" s="9"/>
      <c r="N227" s="18"/>
      <c r="O227" s="72"/>
      <c r="P227" s="9">
        <v>0</v>
      </c>
      <c r="Q227" s="9"/>
      <c r="R227" s="9">
        <f>SUM(M227+Q227)</f>
        <v>0</v>
      </c>
      <c r="S227" s="9"/>
      <c r="T227" s="9"/>
      <c r="U227" s="60">
        <f>SUM(P227+T227)</f>
        <v>0</v>
      </c>
      <c r="V227" s="121"/>
      <c r="W227" s="60"/>
    </row>
    <row r="228" spans="1:23" s="10" customFormat="1" ht="14.25" customHeight="1">
      <c r="A228" s="34" t="s">
        <v>104</v>
      </c>
      <c r="B228" s="8">
        <v>340</v>
      </c>
      <c r="C228" s="9" t="s">
        <v>15</v>
      </c>
      <c r="D228" s="109"/>
      <c r="E228" s="9"/>
      <c r="F228" s="9"/>
      <c r="G228" s="9"/>
      <c r="H228" s="9"/>
      <c r="I228" s="9"/>
      <c r="J228" s="9"/>
      <c r="K228" s="9"/>
      <c r="L228" s="9"/>
      <c r="M228" s="9"/>
      <c r="N228" s="18"/>
      <c r="O228" s="72"/>
      <c r="P228" s="9">
        <v>5</v>
      </c>
      <c r="Q228" s="9">
        <v>0</v>
      </c>
      <c r="R228" s="9">
        <f>SUM(P228:Q228)</f>
        <v>5</v>
      </c>
      <c r="S228" s="9"/>
      <c r="T228" s="9">
        <v>0</v>
      </c>
      <c r="U228" s="60">
        <f>SUM(P228+T228)</f>
        <v>5</v>
      </c>
      <c r="V228" s="121"/>
      <c r="W228" s="60"/>
    </row>
    <row r="229" spans="1:23" s="28" customFormat="1" ht="18.75">
      <c r="A229" s="177" t="s">
        <v>34</v>
      </c>
      <c r="B229" s="178"/>
      <c r="C229" s="178"/>
      <c r="D229" s="103">
        <f>SUM(D225)</f>
        <v>0</v>
      </c>
      <c r="E229" s="103">
        <f aca="true" t="shared" si="95" ref="E229:M229">SUM(E225)</f>
        <v>0</v>
      </c>
      <c r="F229" s="103">
        <f t="shared" si="95"/>
        <v>0</v>
      </c>
      <c r="G229" s="103">
        <f t="shared" si="95"/>
        <v>0</v>
      </c>
      <c r="H229" s="103">
        <f t="shared" si="95"/>
        <v>0</v>
      </c>
      <c r="I229" s="103">
        <f t="shared" si="95"/>
        <v>0</v>
      </c>
      <c r="J229" s="103">
        <f t="shared" si="95"/>
        <v>0</v>
      </c>
      <c r="K229" s="103">
        <f t="shared" si="95"/>
        <v>0</v>
      </c>
      <c r="L229" s="103">
        <f t="shared" si="95"/>
        <v>0</v>
      </c>
      <c r="M229" s="103">
        <f t="shared" si="95"/>
        <v>0</v>
      </c>
      <c r="N229" s="26">
        <f>SUM(N214,N218,N225,N226)</f>
        <v>10</v>
      </c>
      <c r="O229" s="26">
        <f>SUM(O214,O218,O225,O226)</f>
        <v>40</v>
      </c>
      <c r="P229" s="26">
        <f aca="true" t="shared" si="96" ref="P229:U229">SUM(P226,P225,P218)</f>
        <v>33</v>
      </c>
      <c r="Q229" s="26">
        <f t="shared" si="96"/>
        <v>0</v>
      </c>
      <c r="R229" s="26">
        <f>SUM(R226,R225,R218)</f>
        <v>33</v>
      </c>
      <c r="S229" s="26">
        <f t="shared" si="96"/>
        <v>28</v>
      </c>
      <c r="T229" s="26">
        <f t="shared" si="96"/>
        <v>0</v>
      </c>
      <c r="U229" s="87">
        <f t="shared" si="96"/>
        <v>33</v>
      </c>
      <c r="V229" s="129">
        <f>SUM(V214,V218,V225,V226)</f>
        <v>0</v>
      </c>
      <c r="W229" s="87">
        <f>SUM(W214,W218,W225,W226)</f>
        <v>0</v>
      </c>
    </row>
    <row r="230" spans="1:23" s="44" customFormat="1" ht="18.75" hidden="1">
      <c r="A230" s="175" t="s">
        <v>46</v>
      </c>
      <c r="B230" s="176"/>
      <c r="C230" s="176"/>
      <c r="D230" s="146"/>
      <c r="E230" s="42"/>
      <c r="F230" s="42"/>
      <c r="G230" s="42"/>
      <c r="H230" s="42"/>
      <c r="I230" s="42"/>
      <c r="J230" s="42"/>
      <c r="K230" s="42"/>
      <c r="L230" s="42"/>
      <c r="M230" s="42"/>
      <c r="N230" s="29"/>
      <c r="O230" s="26"/>
      <c r="P230" s="54"/>
      <c r="Q230" s="54"/>
      <c r="R230" s="66"/>
      <c r="S230" s="54"/>
      <c r="T230" s="54"/>
      <c r="U230" s="66"/>
      <c r="V230" s="132"/>
      <c r="W230" s="66"/>
    </row>
    <row r="231" spans="1:23" s="45" customFormat="1" ht="15.75" hidden="1">
      <c r="A231" s="35" t="s">
        <v>47</v>
      </c>
      <c r="B231" s="22" t="s">
        <v>48</v>
      </c>
      <c r="C231" s="32" t="s">
        <v>76</v>
      </c>
      <c r="D231" s="110"/>
      <c r="E231" s="32"/>
      <c r="F231" s="32"/>
      <c r="G231" s="32"/>
      <c r="H231" s="32"/>
      <c r="I231" s="32"/>
      <c r="J231" s="32"/>
      <c r="K231" s="32"/>
      <c r="L231" s="32"/>
      <c r="M231" s="32"/>
      <c r="N231" s="18"/>
      <c r="O231" s="72"/>
      <c r="P231" s="21"/>
      <c r="Q231" s="21"/>
      <c r="R231" s="65"/>
      <c r="S231" s="21"/>
      <c r="T231" s="21"/>
      <c r="U231" s="65"/>
      <c r="V231" s="131"/>
      <c r="W231" s="65"/>
    </row>
    <row r="232" spans="1:23" s="45" customFormat="1" ht="15.75" hidden="1">
      <c r="A232" s="35" t="s">
        <v>47</v>
      </c>
      <c r="B232" s="22" t="s">
        <v>37</v>
      </c>
      <c r="C232" s="32" t="s">
        <v>76</v>
      </c>
      <c r="D232" s="110"/>
      <c r="E232" s="32"/>
      <c r="F232" s="32"/>
      <c r="G232" s="32"/>
      <c r="H232" s="32"/>
      <c r="I232" s="32"/>
      <c r="J232" s="32"/>
      <c r="K232" s="32"/>
      <c r="L232" s="32"/>
      <c r="M232" s="32"/>
      <c r="N232" s="18"/>
      <c r="O232" s="72"/>
      <c r="P232" s="21"/>
      <c r="Q232" s="21"/>
      <c r="R232" s="65"/>
      <c r="S232" s="21"/>
      <c r="T232" s="21"/>
      <c r="U232" s="65"/>
      <c r="V232" s="131"/>
      <c r="W232" s="65"/>
    </row>
    <row r="233" spans="1:23" s="45" customFormat="1" ht="15.75" hidden="1">
      <c r="A233" s="35" t="s">
        <v>47</v>
      </c>
      <c r="B233" s="22" t="s">
        <v>55</v>
      </c>
      <c r="C233" s="32" t="s">
        <v>76</v>
      </c>
      <c r="D233" s="110"/>
      <c r="E233" s="32"/>
      <c r="F233" s="32"/>
      <c r="G233" s="32"/>
      <c r="H233" s="32"/>
      <c r="I233" s="32"/>
      <c r="J233" s="32"/>
      <c r="K233" s="32"/>
      <c r="L233" s="32"/>
      <c r="M233" s="32"/>
      <c r="N233" s="18"/>
      <c r="O233" s="72"/>
      <c r="P233" s="21"/>
      <c r="Q233" s="21"/>
      <c r="R233" s="65"/>
      <c r="S233" s="21"/>
      <c r="T233" s="21"/>
      <c r="U233" s="65"/>
      <c r="V233" s="131"/>
      <c r="W233" s="65"/>
    </row>
    <row r="234" spans="1:23" s="45" customFormat="1" ht="15.75" hidden="1">
      <c r="A234" s="35" t="s">
        <v>75</v>
      </c>
      <c r="B234" s="22" t="s">
        <v>48</v>
      </c>
      <c r="C234" s="32" t="s">
        <v>77</v>
      </c>
      <c r="D234" s="110"/>
      <c r="E234" s="32"/>
      <c r="F234" s="32"/>
      <c r="G234" s="32"/>
      <c r="H234" s="32"/>
      <c r="I234" s="32"/>
      <c r="J234" s="32"/>
      <c r="K234" s="32"/>
      <c r="L234" s="32"/>
      <c r="M234" s="32"/>
      <c r="N234" s="18"/>
      <c r="O234" s="72"/>
      <c r="P234" s="21"/>
      <c r="Q234" s="21"/>
      <c r="R234" s="65"/>
      <c r="S234" s="21"/>
      <c r="T234" s="21"/>
      <c r="U234" s="65"/>
      <c r="V234" s="131"/>
      <c r="W234" s="65"/>
    </row>
    <row r="235" spans="1:23" s="45" customFormat="1" ht="15.75" hidden="1">
      <c r="A235" s="35" t="s">
        <v>75</v>
      </c>
      <c r="B235" s="22" t="s">
        <v>37</v>
      </c>
      <c r="C235" s="32" t="s">
        <v>77</v>
      </c>
      <c r="D235" s="110"/>
      <c r="E235" s="32"/>
      <c r="F235" s="32"/>
      <c r="G235" s="32"/>
      <c r="H235" s="32"/>
      <c r="I235" s="32"/>
      <c r="J235" s="32"/>
      <c r="K235" s="32"/>
      <c r="L235" s="32"/>
      <c r="M235" s="32"/>
      <c r="N235" s="18"/>
      <c r="O235" s="72"/>
      <c r="P235" s="21"/>
      <c r="Q235" s="21"/>
      <c r="R235" s="65"/>
      <c r="S235" s="21"/>
      <c r="T235" s="21"/>
      <c r="U235" s="65"/>
      <c r="V235" s="131"/>
      <c r="W235" s="65"/>
    </row>
    <row r="236" spans="1:23" s="45" customFormat="1" ht="15.75" hidden="1">
      <c r="A236" s="35" t="s">
        <v>75</v>
      </c>
      <c r="B236" s="22" t="s">
        <v>55</v>
      </c>
      <c r="C236" s="32" t="s">
        <v>77</v>
      </c>
      <c r="D236" s="110"/>
      <c r="E236" s="32"/>
      <c r="F236" s="32"/>
      <c r="G236" s="32"/>
      <c r="H236" s="32"/>
      <c r="I236" s="32"/>
      <c r="J236" s="32"/>
      <c r="K236" s="32"/>
      <c r="L236" s="32"/>
      <c r="M236" s="32"/>
      <c r="N236" s="18"/>
      <c r="O236" s="72"/>
      <c r="P236" s="21"/>
      <c r="Q236" s="21"/>
      <c r="R236" s="65"/>
      <c r="S236" s="21"/>
      <c r="T236" s="21"/>
      <c r="U236" s="65"/>
      <c r="V236" s="131"/>
      <c r="W236" s="65"/>
    </row>
    <row r="237" spans="1:23" s="46" customFormat="1" ht="18.75" hidden="1">
      <c r="A237" s="177" t="s">
        <v>49</v>
      </c>
      <c r="B237" s="178"/>
      <c r="C237" s="178"/>
      <c r="D237" s="102"/>
      <c r="E237" s="100"/>
      <c r="F237" s="100"/>
      <c r="G237" s="100"/>
      <c r="H237" s="100"/>
      <c r="I237" s="100"/>
      <c r="J237" s="100"/>
      <c r="K237" s="100"/>
      <c r="L237" s="100"/>
      <c r="M237" s="100"/>
      <c r="N237" s="26">
        <f>SUM(N231:N236)</f>
        <v>0</v>
      </c>
      <c r="O237" s="26"/>
      <c r="P237" s="55"/>
      <c r="Q237" s="55"/>
      <c r="R237" s="67"/>
      <c r="S237" s="55"/>
      <c r="T237" s="55"/>
      <c r="U237" s="67"/>
      <c r="V237" s="133"/>
      <c r="W237" s="67"/>
    </row>
    <row r="238" spans="1:23" ht="19.5" customHeight="1" hidden="1">
      <c r="A238" s="33" t="s">
        <v>105</v>
      </c>
      <c r="B238" s="3"/>
      <c r="C238" s="4"/>
      <c r="D238" s="11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75"/>
      <c r="P238" s="4"/>
      <c r="Q238" s="4"/>
      <c r="R238" s="68"/>
      <c r="S238" s="4"/>
      <c r="T238" s="4"/>
      <c r="U238" s="68"/>
      <c r="V238" s="134"/>
      <c r="W238" s="68"/>
    </row>
    <row r="239" spans="1:23" s="10" customFormat="1" ht="18.75" customHeight="1" hidden="1">
      <c r="A239" s="34" t="s">
        <v>106</v>
      </c>
      <c r="B239" s="8">
        <v>251</v>
      </c>
      <c r="C239" s="50" t="s">
        <v>42</v>
      </c>
      <c r="D239" s="50">
        <v>533</v>
      </c>
      <c r="E239" s="50">
        <v>435</v>
      </c>
      <c r="F239" s="18">
        <f>SUM(G239:L239)</f>
        <v>533</v>
      </c>
      <c r="G239" s="50"/>
      <c r="H239" s="50"/>
      <c r="I239" s="50"/>
      <c r="J239" s="50">
        <v>373</v>
      </c>
      <c r="K239" s="50"/>
      <c r="L239" s="50">
        <v>160</v>
      </c>
      <c r="M239" s="50"/>
      <c r="N239" s="18">
        <v>375</v>
      </c>
      <c r="O239" s="72">
        <f>SUM(P239:W239)</f>
        <v>0</v>
      </c>
      <c r="P239" s="9">
        <v>0</v>
      </c>
      <c r="Q239" s="9">
        <v>0</v>
      </c>
      <c r="R239" s="60">
        <f>SUM(M239+Q239)</f>
        <v>0</v>
      </c>
      <c r="S239" s="9">
        <v>0</v>
      </c>
      <c r="T239" s="9">
        <v>0</v>
      </c>
      <c r="U239" s="60">
        <f>SUM(P239+T239)</f>
        <v>0</v>
      </c>
      <c r="V239" s="121"/>
      <c r="W239" s="60"/>
    </row>
    <row r="240" spans="1:23" s="28" customFormat="1" ht="18.75" hidden="1">
      <c r="A240" s="177" t="s">
        <v>118</v>
      </c>
      <c r="B240" s="178"/>
      <c r="C240" s="178"/>
      <c r="D240" s="103">
        <f>SUM(D239)</f>
        <v>533</v>
      </c>
      <c r="E240" s="103">
        <f aca="true" t="shared" si="97" ref="E240:M240">SUM(E239)</f>
        <v>435</v>
      </c>
      <c r="F240" s="103">
        <f t="shared" si="97"/>
        <v>533</v>
      </c>
      <c r="G240" s="103">
        <f t="shared" si="97"/>
        <v>0</v>
      </c>
      <c r="H240" s="103">
        <f t="shared" si="97"/>
        <v>0</v>
      </c>
      <c r="I240" s="103">
        <f t="shared" si="97"/>
        <v>0</v>
      </c>
      <c r="J240" s="103">
        <f t="shared" si="97"/>
        <v>373</v>
      </c>
      <c r="K240" s="103">
        <f t="shared" si="97"/>
        <v>0</v>
      </c>
      <c r="L240" s="103">
        <f t="shared" si="97"/>
        <v>160</v>
      </c>
      <c r="M240" s="103">
        <f t="shared" si="97"/>
        <v>0</v>
      </c>
      <c r="N240" s="25">
        <f>SUM(N238:N239)</f>
        <v>375</v>
      </c>
      <c r="O240" s="25">
        <f aca="true" t="shared" si="98" ref="O240:W240">SUM(O238:O239)</f>
        <v>0</v>
      </c>
      <c r="P240" s="25">
        <f t="shared" si="98"/>
        <v>0</v>
      </c>
      <c r="Q240" s="25">
        <f>SUM(Q238:Q239)</f>
        <v>0</v>
      </c>
      <c r="R240" s="83">
        <f>SUM(R238:R239)</f>
        <v>0</v>
      </c>
      <c r="S240" s="25">
        <f t="shared" si="98"/>
        <v>0</v>
      </c>
      <c r="T240" s="25">
        <f t="shared" si="98"/>
        <v>0</v>
      </c>
      <c r="U240" s="83">
        <f t="shared" si="98"/>
        <v>0</v>
      </c>
      <c r="V240" s="126">
        <f t="shared" si="98"/>
        <v>0</v>
      </c>
      <c r="W240" s="83">
        <f t="shared" si="98"/>
        <v>0</v>
      </c>
    </row>
    <row r="241" spans="1:23" s="27" customFormat="1" ht="20.25" customHeight="1">
      <c r="A241" s="36"/>
      <c r="B241" s="30"/>
      <c r="C241" s="29" t="s">
        <v>40</v>
      </c>
      <c r="D241" s="31">
        <f aca="true" t="shared" si="99" ref="D241:N241">SUM(D95,D111,D174,D187,D229,D237,D240,D134,D123,D206,D179,D212)</f>
        <v>6409</v>
      </c>
      <c r="E241" s="31">
        <f t="shared" si="99"/>
        <v>4388</v>
      </c>
      <c r="F241" s="31">
        <f t="shared" si="99"/>
        <v>6074</v>
      </c>
      <c r="G241" s="31">
        <f t="shared" si="99"/>
        <v>856</v>
      </c>
      <c r="H241" s="31">
        <f t="shared" si="99"/>
        <v>2122</v>
      </c>
      <c r="I241" s="31">
        <f t="shared" si="99"/>
        <v>1759</v>
      </c>
      <c r="J241" s="31">
        <f t="shared" si="99"/>
        <v>518</v>
      </c>
      <c r="K241" s="31">
        <f t="shared" si="99"/>
        <v>192</v>
      </c>
      <c r="L241" s="31">
        <f t="shared" si="99"/>
        <v>627</v>
      </c>
      <c r="M241" s="31">
        <f t="shared" si="99"/>
        <v>0</v>
      </c>
      <c r="N241" s="31" t="e">
        <f t="shared" si="99"/>
        <v>#REF!</v>
      </c>
      <c r="O241" s="25">
        <f>SUM(O95,O111,O174,O187,O229,O237,O240,O134,O123,O206,O179)</f>
        <v>23819</v>
      </c>
      <c r="P241" s="31">
        <f aca="true" t="shared" si="100" ref="P241:U241">SUM(P95,P111,P174,P187,P229,P237,P240,P134,P123,P206,P179,P212)</f>
        <v>9268</v>
      </c>
      <c r="Q241" s="31">
        <f t="shared" si="100"/>
        <v>0</v>
      </c>
      <c r="R241" s="31">
        <f t="shared" si="100"/>
        <v>9268</v>
      </c>
      <c r="S241" s="31">
        <f t="shared" si="100"/>
        <v>6064</v>
      </c>
      <c r="T241" s="31">
        <f t="shared" si="100"/>
        <v>351</v>
      </c>
      <c r="U241" s="89">
        <f t="shared" si="100"/>
        <v>9619</v>
      </c>
      <c r="V241" s="138">
        <f>SUM(V95,V111,V174,V187,V229,V237,V240,V134,V123,V206,V179)</f>
        <v>0</v>
      </c>
      <c r="W241" s="89">
        <f>SUM(W95,W111,W174,W187,W229,W237,W240,W134,W123,W206,W179)</f>
        <v>0</v>
      </c>
    </row>
    <row r="242" spans="1:23" s="10" customFormat="1" ht="16.5" customHeight="1">
      <c r="A242" s="37"/>
      <c r="B242" s="8">
        <v>211</v>
      </c>
      <c r="C242" s="50" t="s">
        <v>1</v>
      </c>
      <c r="D242" s="104">
        <f aca="true" t="shared" si="101" ref="D242:M242">SUM(D10,D98,D190)</f>
        <v>2992</v>
      </c>
      <c r="E242" s="104">
        <f t="shared" si="101"/>
        <v>2509</v>
      </c>
      <c r="F242" s="104">
        <f t="shared" si="101"/>
        <v>3269</v>
      </c>
      <c r="G242" s="104">
        <f t="shared" si="101"/>
        <v>0</v>
      </c>
      <c r="H242" s="104">
        <f t="shared" si="101"/>
        <v>1611</v>
      </c>
      <c r="I242" s="104">
        <f t="shared" si="101"/>
        <v>1516</v>
      </c>
      <c r="J242" s="104">
        <f t="shared" si="101"/>
        <v>0</v>
      </c>
      <c r="K242" s="104">
        <f t="shared" si="101"/>
        <v>142</v>
      </c>
      <c r="L242" s="104">
        <f t="shared" si="101"/>
        <v>0</v>
      </c>
      <c r="M242" s="104">
        <f t="shared" si="101"/>
        <v>0</v>
      </c>
      <c r="N242" s="18">
        <f>SUM(N29,N34,N51,N98,N190,N215,N73)</f>
        <v>4926</v>
      </c>
      <c r="O242" s="72">
        <f>SUM(O29,O34,O51,O98,O190,O215,O73)</f>
        <v>11575</v>
      </c>
      <c r="P242" s="18">
        <f>SUM(P29,P34,P51,P98,P190,P215,P73,P125,P191)</f>
        <v>3122</v>
      </c>
      <c r="Q242" s="18">
        <f>SUM(Q29,Q34,Q51,Q98,Q190,Q215,Q73,Q125,Q191,Q52)</f>
        <v>0</v>
      </c>
      <c r="R242" s="18">
        <f>SUM(R29,R34,R51,R98,R190,R215,R73,R125,R191,R52)</f>
        <v>3122</v>
      </c>
      <c r="S242" s="18">
        <f>SUM(S29,S34,S51,S98,S190,S215,S73,S125,S191,S52)</f>
        <v>2343</v>
      </c>
      <c r="T242" s="18">
        <f>SUM(T29,T34,T51,T98,T190,T215,T73,T125,T191,T52)</f>
        <v>134</v>
      </c>
      <c r="U242" s="80">
        <f>SUM(U29,U34,U51,U98,U190,U215,U73,U125,U191,U52)</f>
        <v>3256</v>
      </c>
      <c r="V242" s="119">
        <f>SUM(V29,V34,V51,V98,V190,V215,V73)</f>
        <v>0</v>
      </c>
      <c r="W242" s="80">
        <f>SUM(W29,W34,W51,W98,W190,W215,W73)</f>
        <v>0</v>
      </c>
    </row>
    <row r="243" spans="1:23" s="10" customFormat="1" ht="15.75">
      <c r="A243" s="37"/>
      <c r="B243" s="8">
        <v>212</v>
      </c>
      <c r="C243" s="50" t="s">
        <v>2</v>
      </c>
      <c r="D243" s="104">
        <f aca="true" t="shared" si="102" ref="D243:M243">SUM(D11,D99,D192)</f>
        <v>74</v>
      </c>
      <c r="E243" s="104">
        <f t="shared" si="102"/>
        <v>22</v>
      </c>
      <c r="F243" s="104">
        <f t="shared" si="102"/>
        <v>22</v>
      </c>
      <c r="G243" s="104">
        <f t="shared" si="102"/>
        <v>11</v>
      </c>
      <c r="H243" s="104">
        <f t="shared" si="102"/>
        <v>0</v>
      </c>
      <c r="I243" s="104">
        <f t="shared" si="102"/>
        <v>0</v>
      </c>
      <c r="J243" s="104">
        <f t="shared" si="102"/>
        <v>0</v>
      </c>
      <c r="K243" s="104">
        <f t="shared" si="102"/>
        <v>11</v>
      </c>
      <c r="L243" s="104">
        <f t="shared" si="102"/>
        <v>0</v>
      </c>
      <c r="M243" s="104">
        <f t="shared" si="102"/>
        <v>0</v>
      </c>
      <c r="N243" s="18">
        <f>SUM(N53,N99,N216,N192,N74,N35,N181)</f>
        <v>81</v>
      </c>
      <c r="O243" s="72">
        <f>SUM(O53,O99,O216,O192,O74,O35,O181)</f>
        <v>14</v>
      </c>
      <c r="P243" s="18">
        <f>SUM(P53,P99,P216,P192,P74,P35,P181)</f>
        <v>4</v>
      </c>
      <c r="Q243" s="18">
        <f>SUM(Q53,Q99,Q216,Q192,Q74,Q35,Q181)</f>
        <v>0</v>
      </c>
      <c r="R243" s="18">
        <f aca="true" t="shared" si="103" ref="R243:R255">SUM(P243,Q243)</f>
        <v>4</v>
      </c>
      <c r="S243" s="18">
        <f>SUM(S53,S99,S216,S192,S74,S35,S181)</f>
        <v>2</v>
      </c>
      <c r="T243" s="18">
        <f>SUM(T53,T99,T216,T192,T74,T35,T181)</f>
        <v>0</v>
      </c>
      <c r="U243" s="80">
        <f>SUM(U53,U99,U216,U192,U74,U35,U181)</f>
        <v>4</v>
      </c>
      <c r="V243" s="119">
        <f>SUM(V53,V99,V216,V192,V74,V35,V181)</f>
        <v>0</v>
      </c>
      <c r="W243" s="80">
        <f>SUM(W53,W99,W216,W192,W74,W35,W181)</f>
        <v>0</v>
      </c>
    </row>
    <row r="244" spans="1:23" s="10" customFormat="1" ht="15.75">
      <c r="A244" s="37"/>
      <c r="B244" s="8">
        <v>213</v>
      </c>
      <c r="C244" s="50" t="s">
        <v>3</v>
      </c>
      <c r="D244" s="104">
        <f aca="true" t="shared" si="104" ref="D244:M244">SUM(D12,D100,D193)</f>
        <v>1321</v>
      </c>
      <c r="E244" s="104">
        <f t="shared" si="104"/>
        <v>502</v>
      </c>
      <c r="F244" s="104">
        <f t="shared" si="104"/>
        <v>790</v>
      </c>
      <c r="G244" s="104">
        <f t="shared" si="104"/>
        <v>0</v>
      </c>
      <c r="H244" s="104">
        <f t="shared" si="104"/>
        <v>511</v>
      </c>
      <c r="I244" s="104">
        <f t="shared" si="104"/>
        <v>243</v>
      </c>
      <c r="J244" s="104">
        <f t="shared" si="104"/>
        <v>0</v>
      </c>
      <c r="K244" s="104">
        <f t="shared" si="104"/>
        <v>36</v>
      </c>
      <c r="L244" s="104">
        <f t="shared" si="104"/>
        <v>0</v>
      </c>
      <c r="M244" s="104">
        <f t="shared" si="104"/>
        <v>0</v>
      </c>
      <c r="N244" s="18">
        <f>SUM(N30,N36,N54,N100,N193,N217,N75)</f>
        <v>1685</v>
      </c>
      <c r="O244" s="72">
        <f>SUM(O30,O36,O54,O100,O193,O217,O75)</f>
        <v>3900</v>
      </c>
      <c r="P244" s="18">
        <f>SUM(P30,P36,P54,P100,P193,P217,P75,P126)</f>
        <v>1069</v>
      </c>
      <c r="Q244" s="18">
        <f>SUM(Q30,Q36,Q54,Q100,Q193,Q217,Q75,Q126)</f>
        <v>0</v>
      </c>
      <c r="R244" s="18">
        <f t="shared" si="103"/>
        <v>1069</v>
      </c>
      <c r="S244" s="18">
        <f>SUM(S30,S36,S54,S100,S193,S217,S75,S126)</f>
        <v>710</v>
      </c>
      <c r="T244" s="18">
        <f>SUM(T30,T36,T54,T100,T193,T217,T75,T126)</f>
        <v>21</v>
      </c>
      <c r="U244" s="80">
        <f>SUM(U30,U36,U54,U100,U193,U217,U75,U126)</f>
        <v>1090</v>
      </c>
      <c r="V244" s="119">
        <f>SUM(V30,V36,V54,V100,V193,V217,V75)</f>
        <v>0</v>
      </c>
      <c r="W244" s="80">
        <f>SUM(W30,W36,W54,W100,W193,W217,W75)</f>
        <v>0</v>
      </c>
    </row>
    <row r="245" spans="1:23" s="10" customFormat="1" ht="15.75">
      <c r="A245" s="37"/>
      <c r="B245" s="8">
        <v>221</v>
      </c>
      <c r="C245" s="50" t="s">
        <v>5</v>
      </c>
      <c r="D245" s="104">
        <f aca="true" t="shared" si="105" ref="D245:M245">SUM(D14,D102)</f>
        <v>31</v>
      </c>
      <c r="E245" s="104">
        <f t="shared" si="105"/>
        <v>20</v>
      </c>
      <c r="F245" s="104">
        <f t="shared" si="105"/>
        <v>27</v>
      </c>
      <c r="G245" s="104">
        <f t="shared" si="105"/>
        <v>27</v>
      </c>
      <c r="H245" s="104">
        <f t="shared" si="105"/>
        <v>0</v>
      </c>
      <c r="I245" s="104">
        <f t="shared" si="105"/>
        <v>0</v>
      </c>
      <c r="J245" s="104">
        <f t="shared" si="105"/>
        <v>0</v>
      </c>
      <c r="K245" s="104">
        <f t="shared" si="105"/>
        <v>0</v>
      </c>
      <c r="L245" s="104">
        <f t="shared" si="105"/>
        <v>0</v>
      </c>
      <c r="M245" s="104">
        <f t="shared" si="105"/>
        <v>0</v>
      </c>
      <c r="N245" s="18">
        <f>SUM(N102,N56,N195,N219,N77,N37)</f>
        <v>46</v>
      </c>
      <c r="O245" s="72">
        <f>SUM(O102,O56,O195,O219,O77,O37)</f>
        <v>164</v>
      </c>
      <c r="P245" s="18">
        <f>SUM(P195,P102,P56)</f>
        <v>35</v>
      </c>
      <c r="Q245" s="18">
        <f>SUM(Q195,Q102,Q56)</f>
        <v>0</v>
      </c>
      <c r="R245" s="18">
        <f t="shared" si="103"/>
        <v>35</v>
      </c>
      <c r="S245" s="18">
        <f>SUM(S195,S102,S56)</f>
        <v>19</v>
      </c>
      <c r="T245" s="18">
        <f>SUM(T195,T102,T56)</f>
        <v>20</v>
      </c>
      <c r="U245" s="80">
        <f>SUM(U195,U102,U56)</f>
        <v>55</v>
      </c>
      <c r="V245" s="119">
        <f>SUM(V102,V56,V195,V219,V77,V37)</f>
        <v>0</v>
      </c>
      <c r="W245" s="80">
        <f>SUM(W102,W56,W195,W219,W77,W37)</f>
        <v>0</v>
      </c>
    </row>
    <row r="246" spans="1:23" s="10" customFormat="1" ht="15.75">
      <c r="A246" s="37"/>
      <c r="B246" s="8">
        <v>222</v>
      </c>
      <c r="C246" s="50" t="s">
        <v>6</v>
      </c>
      <c r="D246" s="104">
        <f aca="true" t="shared" si="106" ref="D246:M246">SUM(D15,D103)</f>
        <v>9</v>
      </c>
      <c r="E246" s="104">
        <f t="shared" si="106"/>
        <v>2</v>
      </c>
      <c r="F246" s="104">
        <f t="shared" si="106"/>
        <v>3</v>
      </c>
      <c r="G246" s="104">
        <f t="shared" si="106"/>
        <v>3</v>
      </c>
      <c r="H246" s="104">
        <f t="shared" si="106"/>
        <v>0</v>
      </c>
      <c r="I246" s="104">
        <f t="shared" si="106"/>
        <v>0</v>
      </c>
      <c r="J246" s="104">
        <f t="shared" si="106"/>
        <v>0</v>
      </c>
      <c r="K246" s="104">
        <f t="shared" si="106"/>
        <v>0</v>
      </c>
      <c r="L246" s="104">
        <f t="shared" si="106"/>
        <v>0</v>
      </c>
      <c r="M246" s="104">
        <f t="shared" si="106"/>
        <v>0</v>
      </c>
      <c r="N246" s="18">
        <f>SUM(N57,N103,N220,N196,N38,N78,N182,N158,N167)</f>
        <v>15</v>
      </c>
      <c r="O246" s="72">
        <f>SUM(O103,O15)</f>
        <v>12</v>
      </c>
      <c r="P246" s="18">
        <f>SUM(P57,P103,P220,P196,P38,P78,P182,P158,P167)</f>
        <v>27</v>
      </c>
      <c r="Q246" s="18">
        <f>SUM(Q57,Q103,Q220,Q196,Q38,Q78,Q182,Q158,Q167)</f>
        <v>0</v>
      </c>
      <c r="R246" s="18">
        <f t="shared" si="103"/>
        <v>27</v>
      </c>
      <c r="S246" s="18">
        <f>SUM(S57,S103,S220,S196,S38,S78,S182,S158,S167)</f>
        <v>23</v>
      </c>
      <c r="T246" s="18">
        <f>SUM(T57,T103,T220,T196,T38,T78,T182,T158,T167)</f>
        <v>0</v>
      </c>
      <c r="U246" s="80">
        <f>SUM(U57,U103,U220,U196,U38,U78,U182,U158,U167)</f>
        <v>27</v>
      </c>
      <c r="V246" s="119">
        <f>SUM(V57,V103,V220,V196,V38,V78,V182,V158,V167)</f>
        <v>0</v>
      </c>
      <c r="W246" s="80">
        <f>SUM(W57,W103,W220,W196,W38,W78,W182,W158,W167)</f>
        <v>0</v>
      </c>
    </row>
    <row r="247" spans="1:23" s="10" customFormat="1" ht="15.75">
      <c r="A247" s="37"/>
      <c r="B247" s="8">
        <v>223</v>
      </c>
      <c r="C247" s="50" t="s">
        <v>7</v>
      </c>
      <c r="D247" s="104">
        <f aca="true" t="shared" si="107" ref="D247:M247">SUM(D16,D104,D197,D153)</f>
        <v>158</v>
      </c>
      <c r="E247" s="104">
        <f t="shared" si="107"/>
        <v>84</v>
      </c>
      <c r="F247" s="104">
        <f t="shared" si="107"/>
        <v>84</v>
      </c>
      <c r="G247" s="104">
        <f t="shared" si="107"/>
        <v>84</v>
      </c>
      <c r="H247" s="104">
        <f t="shared" si="107"/>
        <v>0</v>
      </c>
      <c r="I247" s="104">
        <f t="shared" si="107"/>
        <v>0</v>
      </c>
      <c r="J247" s="104">
        <f t="shared" si="107"/>
        <v>0</v>
      </c>
      <c r="K247" s="104">
        <f t="shared" si="107"/>
        <v>0</v>
      </c>
      <c r="L247" s="104">
        <f t="shared" si="107"/>
        <v>0</v>
      </c>
      <c r="M247" s="104">
        <f t="shared" si="107"/>
        <v>0</v>
      </c>
      <c r="N247" s="18">
        <f>SUM(N58,N104,N153,N197,N221,N79,N39)</f>
        <v>704</v>
      </c>
      <c r="O247" s="72">
        <f>SUM(O58,O104,O153,O197,O221,O79,O39)</f>
        <v>2056</v>
      </c>
      <c r="P247" s="18">
        <f>SUM(P58,P104,P153,P197,P221,P79,P39,P59,P198)</f>
        <v>764</v>
      </c>
      <c r="Q247" s="18">
        <f>SUM(Q58,Q104,Q153,Q197,Q221,Q79,Q39,Q59,Q198)</f>
        <v>0</v>
      </c>
      <c r="R247" s="18">
        <f>SUM(R58,R104,R153,R197,R221,R79,R39,R59,R198)</f>
        <v>764</v>
      </c>
      <c r="S247" s="18">
        <f>SUM(S58,S104,S153,S197,S221,S79,S39,S59,S198)</f>
        <v>329</v>
      </c>
      <c r="T247" s="18">
        <f>SUM(T58,T104,T153,T197,T221,T79,T39,T59,T198)</f>
        <v>89</v>
      </c>
      <c r="U247" s="80">
        <f>SUM(U58,U104,U153,U197,U221,U79,U39,U59,U198,)</f>
        <v>853</v>
      </c>
      <c r="V247" s="119">
        <f>SUM(V58,V104,V153,V197,V221,V79,V39)</f>
        <v>0</v>
      </c>
      <c r="W247" s="80">
        <f>SUM(W58,W104,W153,W197,W221,W79,W39)</f>
        <v>0</v>
      </c>
    </row>
    <row r="248" spans="1:23" s="10" customFormat="1" ht="15.75" hidden="1">
      <c r="A248" s="37"/>
      <c r="B248" s="8">
        <v>224</v>
      </c>
      <c r="C248" s="50" t="s">
        <v>8</v>
      </c>
      <c r="D248" s="104">
        <f aca="true" t="shared" si="108" ref="D248:M248">SUM(D17,D105,D199)</f>
        <v>1</v>
      </c>
      <c r="E248" s="104">
        <f t="shared" si="108"/>
        <v>0</v>
      </c>
      <c r="F248" s="104">
        <f t="shared" si="108"/>
        <v>0</v>
      </c>
      <c r="G248" s="104">
        <f t="shared" si="108"/>
        <v>0</v>
      </c>
      <c r="H248" s="104">
        <f t="shared" si="108"/>
        <v>0</v>
      </c>
      <c r="I248" s="104">
        <f t="shared" si="108"/>
        <v>0</v>
      </c>
      <c r="J248" s="104">
        <f t="shared" si="108"/>
        <v>0</v>
      </c>
      <c r="K248" s="104">
        <f t="shared" si="108"/>
        <v>0</v>
      </c>
      <c r="L248" s="104">
        <f t="shared" si="108"/>
        <v>0</v>
      </c>
      <c r="M248" s="104">
        <f t="shared" si="108"/>
        <v>0</v>
      </c>
      <c r="N248" s="18">
        <f>SUM(N60,N222,N80,N40,N199,N105)</f>
        <v>0</v>
      </c>
      <c r="O248" s="72">
        <f>SUM(O60,O222,O80,O40,O199,O105)</f>
        <v>0</v>
      </c>
      <c r="P248" s="18">
        <f>SUM(P60,P222,P80,P40,P199,P105)</f>
        <v>0</v>
      </c>
      <c r="Q248" s="18">
        <f>SUM(Q60,Q222,Q80,Q40,Q199,Q105)</f>
        <v>0</v>
      </c>
      <c r="R248" s="18">
        <f t="shared" si="103"/>
        <v>0</v>
      </c>
      <c r="S248" s="18">
        <f>SUM(S60,S222,S80,S40,S199,S105)</f>
        <v>0</v>
      </c>
      <c r="T248" s="18">
        <f>SUM(T60,T222,T80,T40,T199,T105)</f>
        <v>0</v>
      </c>
      <c r="U248" s="80">
        <f>SUM(U60,U222,U80,U40,U199,U105)</f>
        <v>0</v>
      </c>
      <c r="V248" s="119">
        <f>SUM(V60,V222,V80,V40,V199,V105)</f>
        <v>0</v>
      </c>
      <c r="W248" s="80">
        <f>SUM(W60,W222,W80,W40,W199,W105)</f>
        <v>0</v>
      </c>
    </row>
    <row r="249" spans="1:23" s="10" customFormat="1" ht="15.75">
      <c r="A249" s="37"/>
      <c r="B249" s="8">
        <v>225</v>
      </c>
      <c r="C249" s="50" t="s">
        <v>9</v>
      </c>
      <c r="D249" s="104">
        <f aca="true" t="shared" si="109" ref="D249:M249">SUM(D18,D138,D139,D143,D145,D154,D159,D164,D168,D200)</f>
        <v>172</v>
      </c>
      <c r="E249" s="104">
        <f t="shared" si="109"/>
        <v>54</v>
      </c>
      <c r="F249" s="104">
        <f t="shared" si="109"/>
        <v>356</v>
      </c>
      <c r="G249" s="104">
        <f t="shared" si="109"/>
        <v>356</v>
      </c>
      <c r="H249" s="104">
        <f t="shared" si="109"/>
        <v>0</v>
      </c>
      <c r="I249" s="104">
        <f t="shared" si="109"/>
        <v>0</v>
      </c>
      <c r="J249" s="104">
        <f t="shared" si="109"/>
        <v>0</v>
      </c>
      <c r="K249" s="104">
        <f t="shared" si="109"/>
        <v>0</v>
      </c>
      <c r="L249" s="104">
        <f t="shared" si="109"/>
        <v>0</v>
      </c>
      <c r="M249" s="104">
        <f t="shared" si="109"/>
        <v>0</v>
      </c>
      <c r="N249" s="18">
        <f>SUM(N159,N154,N143,N106,N200,N223,N81,N61,N41,N176,N115,N138:N140,N145,N162,N164,N168)</f>
        <v>1224</v>
      </c>
      <c r="O249" s="72">
        <f>SUM(O159,O154,O143,O106,O200,O223,O81,O61,O41,O176,O115,O138:O140,O145,O162,O164,O168)</f>
        <v>2231</v>
      </c>
      <c r="P249" s="18">
        <f>SUM(P200,P168,P164,P159,P154,P143,P119,P115,P106,P61,P147,P128,P129,P138,P139)</f>
        <v>1331</v>
      </c>
      <c r="Q249" s="18">
        <f>SUM(Q200,Q168,Q164,Q159,Q154,Q143,Q119,Q115,Q106,Q61,Q147,Q128,Q129,Q138,Q139)</f>
        <v>0</v>
      </c>
      <c r="R249" s="18">
        <f t="shared" si="103"/>
        <v>1331</v>
      </c>
      <c r="S249" s="18">
        <f>SUM(S200,S168,S164,S159,S154,S143,S119,S115,S106,S61,S147,S128,S129,S138,S139)</f>
        <v>83</v>
      </c>
      <c r="T249" s="18">
        <f>SUM(T200,T168,T164,T159,T154,T143,T119,T115,T106,T61,T147,T128,T129,T138,T139)</f>
        <v>0</v>
      </c>
      <c r="U249" s="80">
        <f>SUM(U200,U168,U164,U159,U154,U143,U119,U115,U106,U61,U147,U128,U129,U138,U139)</f>
        <v>1331</v>
      </c>
      <c r="V249" s="119">
        <f>SUM(V159,V154,V143,V106,V200,V223,V81,V61,V41,V176,V115,V138:V140,V145,V162,V164,V168)</f>
        <v>0</v>
      </c>
      <c r="W249" s="80">
        <f>SUM(W159,W154,W143,W106,W200,W223,W81,W61,W41,W176,W115,W138:W140,W145,W162,W164,W168)</f>
        <v>0</v>
      </c>
    </row>
    <row r="250" spans="1:23" s="10" customFormat="1" ht="15.75">
      <c r="A250" s="37"/>
      <c r="B250" s="8">
        <v>226</v>
      </c>
      <c r="C250" s="50" t="s">
        <v>10</v>
      </c>
      <c r="D250" s="104">
        <f aca="true" t="shared" si="110" ref="D250:M250">SUM(D19,D107,D116,D141,D146,D165,D169,D201,D208)</f>
        <v>173</v>
      </c>
      <c r="E250" s="104">
        <f t="shared" si="110"/>
        <v>132</v>
      </c>
      <c r="F250" s="104">
        <f t="shared" si="110"/>
        <v>158</v>
      </c>
      <c r="G250" s="104">
        <f t="shared" si="110"/>
        <v>158</v>
      </c>
      <c r="H250" s="104">
        <f t="shared" si="110"/>
        <v>0</v>
      </c>
      <c r="I250" s="104">
        <f t="shared" si="110"/>
        <v>0</v>
      </c>
      <c r="J250" s="104">
        <f t="shared" si="110"/>
        <v>0</v>
      </c>
      <c r="K250" s="104">
        <f t="shared" si="110"/>
        <v>0</v>
      </c>
      <c r="L250" s="104">
        <f t="shared" si="110"/>
        <v>0</v>
      </c>
      <c r="M250" s="104">
        <f t="shared" si="110"/>
        <v>0</v>
      </c>
      <c r="N250" s="18">
        <f>SUM(N62,N107,N231,N224,N130,N114,N201,N93,N82,N42,N116,N183,N234,N177,N141,N144,N146,N155,N165,N169,N160,N208)</f>
        <v>155</v>
      </c>
      <c r="O250" s="72">
        <f>SUM(O62,O107,O231,O224,O130,O114,O201,O93,O82,O42,O116,O183,O234,O177,O141,O144,O146,O155,O165,O169,O160)</f>
        <v>466</v>
      </c>
      <c r="P250" s="18">
        <f>SUM(P208,P201,P146,P120,P116,P107,P62,P169,P165,P160,P155,P93,P130,P183,P131)</f>
        <v>146</v>
      </c>
      <c r="Q250" s="18">
        <f>SUM(Q208,Q201,Q146,Q120,Q116,Q107,Q62,Q169,Q165,Q160,Q155,Q93,Q130,Q183,Q131)</f>
        <v>0</v>
      </c>
      <c r="R250" s="18">
        <f t="shared" si="103"/>
        <v>146</v>
      </c>
      <c r="S250" s="18">
        <f>SUM(S208,S201,S146,S120,S116,S107,S62,S169,S165,S160,S155,S93,S130,S183,S131)</f>
        <v>40</v>
      </c>
      <c r="T250" s="18">
        <f>SUM(T208,T201,T146,T120,T116,T107,T62,T169,T165,T160,T155,T93,T130,T183,T131)</f>
        <v>26</v>
      </c>
      <c r="U250" s="80">
        <f>SUM(U208,U201,U146,U120,U116,U107,U62,U169,U165,U160,U155,U93,U130,U183,U131)</f>
        <v>172</v>
      </c>
      <c r="V250" s="119">
        <f>SUM(V62,V107,V231,V224,V130,V114,V201,V93,V82,V42,V116,V183,V234,V177,V141,V144,V146,V155,V165,V169,V160)</f>
        <v>0</v>
      </c>
      <c r="W250" s="80">
        <f>SUM(W62,W107,W231,W224,W130,W114,W201,W93,W82,W42,W116,W183,W234,W177,W141,W144,W146,W155,W165,W169,W160)</f>
        <v>0</v>
      </c>
    </row>
    <row r="251" spans="1:23" s="10" customFormat="1" ht="15.75" hidden="1">
      <c r="A251" s="37"/>
      <c r="B251" s="8">
        <v>231</v>
      </c>
      <c r="C251" s="50" t="s">
        <v>11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18">
        <f>SUM(N91)</f>
        <v>0</v>
      </c>
      <c r="O251" s="72">
        <f aca="true" t="shared" si="111" ref="O251:W251">SUM(O91)</f>
        <v>0</v>
      </c>
      <c r="P251" s="18">
        <f t="shared" si="111"/>
        <v>0</v>
      </c>
      <c r="Q251" s="18">
        <f>SUM(Q91)</f>
        <v>0</v>
      </c>
      <c r="R251" s="18">
        <f t="shared" si="103"/>
        <v>0</v>
      </c>
      <c r="S251" s="18">
        <f t="shared" si="111"/>
        <v>0</v>
      </c>
      <c r="T251" s="18">
        <f t="shared" si="111"/>
        <v>0</v>
      </c>
      <c r="U251" s="80">
        <f t="shared" si="111"/>
        <v>0</v>
      </c>
      <c r="V251" s="119">
        <f t="shared" si="111"/>
        <v>0</v>
      </c>
      <c r="W251" s="80">
        <f t="shared" si="111"/>
        <v>0</v>
      </c>
    </row>
    <row r="252" spans="1:23" s="10" customFormat="1" ht="15.75" customHeight="1" hidden="1">
      <c r="A252" s="37"/>
      <c r="B252" s="8">
        <v>241</v>
      </c>
      <c r="C252" s="50" t="s">
        <v>74</v>
      </c>
      <c r="D252" s="50">
        <v>0</v>
      </c>
      <c r="E252" s="50">
        <v>0</v>
      </c>
      <c r="F252" s="50">
        <v>0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18">
        <f>SUM(N125)</f>
        <v>0</v>
      </c>
      <c r="O252" s="72">
        <f>SUM(O125)</f>
        <v>0</v>
      </c>
      <c r="P252" s="18">
        <v>0</v>
      </c>
      <c r="Q252" s="18">
        <v>0</v>
      </c>
      <c r="R252" s="18">
        <f t="shared" si="103"/>
        <v>0</v>
      </c>
      <c r="S252" s="18">
        <v>0</v>
      </c>
      <c r="T252" s="18">
        <v>0</v>
      </c>
      <c r="U252" s="80">
        <v>0</v>
      </c>
      <c r="V252" s="119">
        <f>SUM(V125)</f>
        <v>0</v>
      </c>
      <c r="W252" s="80">
        <f>SUM(W125)</f>
        <v>0</v>
      </c>
    </row>
    <row r="253" spans="1:23" s="10" customFormat="1" ht="28.5" customHeight="1">
      <c r="A253" s="37"/>
      <c r="B253" s="8">
        <v>242</v>
      </c>
      <c r="C253" s="50" t="s">
        <v>60</v>
      </c>
      <c r="D253" s="50">
        <f>SUM(D137,D151)</f>
        <v>173</v>
      </c>
      <c r="E253" s="50">
        <f aca="true" t="shared" si="112" ref="E253:M253">SUM(E137,E151)</f>
        <v>0</v>
      </c>
      <c r="F253" s="50">
        <f t="shared" si="112"/>
        <v>154</v>
      </c>
      <c r="G253" s="50">
        <f t="shared" si="112"/>
        <v>0</v>
      </c>
      <c r="H253" s="50">
        <f t="shared" si="112"/>
        <v>0</v>
      </c>
      <c r="I253" s="50">
        <f t="shared" si="112"/>
        <v>0</v>
      </c>
      <c r="J253" s="50">
        <f t="shared" si="112"/>
        <v>145</v>
      </c>
      <c r="K253" s="50">
        <f t="shared" si="112"/>
        <v>0</v>
      </c>
      <c r="L253" s="50">
        <f t="shared" si="112"/>
        <v>9</v>
      </c>
      <c r="M253" s="50">
        <f t="shared" si="112"/>
        <v>0</v>
      </c>
      <c r="N253" s="18">
        <f>SUM(N151,N137)</f>
        <v>0</v>
      </c>
      <c r="O253" s="72">
        <f>SUM(O151,O137)</f>
        <v>0</v>
      </c>
      <c r="P253" s="18">
        <f>SUM(P151,P137,P148)</f>
        <v>150</v>
      </c>
      <c r="Q253" s="18">
        <f>SUM(Q151,Q137,Q148)</f>
        <v>0</v>
      </c>
      <c r="R253" s="18">
        <f t="shared" si="103"/>
        <v>150</v>
      </c>
      <c r="S253" s="18">
        <f>SUM(S151,S137,S148)</f>
        <v>150</v>
      </c>
      <c r="T253" s="18">
        <f>SUM(T151,T137,T148)</f>
        <v>0</v>
      </c>
      <c r="U253" s="80">
        <f>SUM(U151,U137,U148)</f>
        <v>150</v>
      </c>
      <c r="V253" s="119">
        <f>SUM(V151,V137)</f>
        <v>0</v>
      </c>
      <c r="W253" s="80">
        <f>SUM(W151,W137)</f>
        <v>0</v>
      </c>
    </row>
    <row r="254" spans="1:23" s="10" customFormat="1" ht="15" customHeight="1">
      <c r="A254" s="37"/>
      <c r="B254" s="8">
        <v>251</v>
      </c>
      <c r="C254" s="50" t="s">
        <v>41</v>
      </c>
      <c r="D254" s="50">
        <f>SUM(D239)</f>
        <v>533</v>
      </c>
      <c r="E254" s="50">
        <f aca="true" t="shared" si="113" ref="E254:M254">SUM(E239)</f>
        <v>435</v>
      </c>
      <c r="F254" s="50">
        <f t="shared" si="113"/>
        <v>533</v>
      </c>
      <c r="G254" s="50">
        <f t="shared" si="113"/>
        <v>0</v>
      </c>
      <c r="H254" s="50">
        <f t="shared" si="113"/>
        <v>0</v>
      </c>
      <c r="I254" s="50">
        <f t="shared" si="113"/>
        <v>0</v>
      </c>
      <c r="J254" s="50">
        <f t="shared" si="113"/>
        <v>373</v>
      </c>
      <c r="K254" s="50">
        <f t="shared" si="113"/>
        <v>0</v>
      </c>
      <c r="L254" s="50">
        <f t="shared" si="113"/>
        <v>160</v>
      </c>
      <c r="M254" s="50">
        <f t="shared" si="113"/>
        <v>0</v>
      </c>
      <c r="N254" s="18">
        <f>SUM(N239)</f>
        <v>375</v>
      </c>
      <c r="O254" s="72">
        <f>SUM(O239)</f>
        <v>0</v>
      </c>
      <c r="P254" s="18">
        <f>SUM(P239,P84,P63,P132,P133)</f>
        <v>1444</v>
      </c>
      <c r="Q254" s="18">
        <f>SUM(Q239,Q84,Q63,Q132,Q133)</f>
        <v>0</v>
      </c>
      <c r="R254" s="18">
        <f t="shared" si="103"/>
        <v>1444</v>
      </c>
      <c r="S254" s="18">
        <f>SUM(S239,S84,S63,S132,S133)</f>
        <v>1300</v>
      </c>
      <c r="T254" s="18">
        <f>SUM(T239,T84,T63,T132,T133)</f>
        <v>-1</v>
      </c>
      <c r="U254" s="80">
        <f>SUM(U239,U84,U63,U132,U133)</f>
        <v>1443</v>
      </c>
      <c r="V254" s="119">
        <f>SUM(V239)</f>
        <v>0</v>
      </c>
      <c r="W254" s="80">
        <f>SUM(W239)</f>
        <v>0</v>
      </c>
    </row>
    <row r="255" spans="1:23" s="10" customFormat="1" ht="23.25" customHeight="1" hidden="1">
      <c r="A255" s="37"/>
      <c r="B255" s="8">
        <v>262</v>
      </c>
      <c r="C255" s="50" t="s">
        <v>35</v>
      </c>
      <c r="D255" s="50">
        <v>0</v>
      </c>
      <c r="E255" s="50">
        <v>0</v>
      </c>
      <c r="F255" s="50">
        <v>0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18">
        <f>SUM(N64,N83,N43)</f>
        <v>0</v>
      </c>
      <c r="O255" s="72">
        <f>SUM(O64,O83,O43)</f>
        <v>0</v>
      </c>
      <c r="P255" s="18">
        <f>SUM(P64,P83,P43)</f>
        <v>0</v>
      </c>
      <c r="Q255" s="18">
        <f>SUM(Q64,Q83,Q43)</f>
        <v>0</v>
      </c>
      <c r="R255" s="18">
        <f t="shared" si="103"/>
        <v>0</v>
      </c>
      <c r="S255" s="18">
        <f>SUM(S64,S83,S43)</f>
        <v>0</v>
      </c>
      <c r="T255" s="18">
        <f>SUM(T64,T83,T43)</f>
        <v>0</v>
      </c>
      <c r="U255" s="80">
        <f>SUM(U64,U83,U43)</f>
        <v>0</v>
      </c>
      <c r="V255" s="119">
        <f>SUM(V64,V83,V43)</f>
        <v>0</v>
      </c>
      <c r="W255" s="80">
        <f>SUM(W64,W83,W43)</f>
        <v>0</v>
      </c>
    </row>
    <row r="256" spans="1:23" s="10" customFormat="1" ht="15.75" customHeight="1">
      <c r="A256" s="37"/>
      <c r="B256" s="8">
        <v>263</v>
      </c>
      <c r="C256" s="50" t="s">
        <v>143</v>
      </c>
      <c r="D256" s="50">
        <v>0</v>
      </c>
      <c r="E256" s="50">
        <v>0</v>
      </c>
      <c r="F256" s="50">
        <v>0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18">
        <f>SUM(N65,N84,N44)</f>
        <v>0</v>
      </c>
      <c r="O256" s="72">
        <f>SUM(O65,O84,O44)</f>
        <v>0</v>
      </c>
      <c r="P256" s="18">
        <f aca="true" t="shared" si="114" ref="P256:U256">SUM(P65,P209)</f>
        <v>78</v>
      </c>
      <c r="Q256" s="18">
        <f t="shared" si="114"/>
        <v>0</v>
      </c>
      <c r="R256" s="18">
        <f t="shared" si="114"/>
        <v>78</v>
      </c>
      <c r="S256" s="18">
        <f t="shared" si="114"/>
        <v>56</v>
      </c>
      <c r="T256" s="18">
        <f t="shared" si="114"/>
        <v>0</v>
      </c>
      <c r="U256" s="80">
        <f t="shared" si="114"/>
        <v>78</v>
      </c>
      <c r="V256" s="119">
        <f>SUM(V65,V84,V44)</f>
        <v>0</v>
      </c>
      <c r="W256" s="18">
        <f>SUM(W65,W84,W44)</f>
        <v>0</v>
      </c>
    </row>
    <row r="257" spans="1:23" s="10" customFormat="1" ht="15.75">
      <c r="A257" s="37"/>
      <c r="B257" s="8">
        <v>290</v>
      </c>
      <c r="C257" s="50" t="s">
        <v>12</v>
      </c>
      <c r="D257" s="104">
        <f aca="true" t="shared" si="115" ref="D257:M257">SUM(D24,D170,D202,D225)</f>
        <v>78</v>
      </c>
      <c r="E257" s="104">
        <f t="shared" si="115"/>
        <v>2</v>
      </c>
      <c r="F257" s="104">
        <f t="shared" si="115"/>
        <v>2</v>
      </c>
      <c r="G257" s="104">
        <f t="shared" si="115"/>
        <v>2</v>
      </c>
      <c r="H257" s="104">
        <f t="shared" si="115"/>
        <v>0</v>
      </c>
      <c r="I257" s="104">
        <f t="shared" si="115"/>
        <v>0</v>
      </c>
      <c r="J257" s="104">
        <f t="shared" si="115"/>
        <v>0</v>
      </c>
      <c r="K257" s="104">
        <f t="shared" si="115"/>
        <v>0</v>
      </c>
      <c r="L257" s="104">
        <f t="shared" si="115"/>
        <v>0</v>
      </c>
      <c r="M257" s="104">
        <f t="shared" si="115"/>
        <v>0</v>
      </c>
      <c r="N257" s="18">
        <f>SUM(N66,N92,N94,N184,N232,N225,N45,N202,N85,N235,N90,N170)</f>
        <v>108</v>
      </c>
      <c r="O257" s="72">
        <f>SUM(O66,O92,O94,O184,O232,O225,O45,O202,O85,O235,O90,O170)</f>
        <v>758</v>
      </c>
      <c r="P257" s="18">
        <f aca="true" t="shared" si="116" ref="P257:U257">SUM(P66,P92,P94,P184,P232,P225,P45,P202,P85,P235,P90,P170,P210,P31,)</f>
        <v>398</v>
      </c>
      <c r="Q257" s="18">
        <f t="shared" si="116"/>
        <v>0</v>
      </c>
      <c r="R257" s="18">
        <f t="shared" si="116"/>
        <v>398</v>
      </c>
      <c r="S257" s="18">
        <f t="shared" si="116"/>
        <v>352</v>
      </c>
      <c r="T257" s="18">
        <f t="shared" si="116"/>
        <v>5</v>
      </c>
      <c r="U257" s="80">
        <f t="shared" si="116"/>
        <v>403</v>
      </c>
      <c r="V257" s="119">
        <f>SUM(V66,V92,V94,V184,V232,V225,V45,V202,V85,V235,V90,V170,V210,V31)</f>
        <v>0</v>
      </c>
      <c r="W257" s="18">
        <f>SUM(W66,W92,W94,W184,W232,W225,W45,W202,W85,W235,W90,W170,W210,W31)</f>
        <v>0</v>
      </c>
    </row>
    <row r="258" spans="1:23" s="10" customFormat="1" ht="14.25" customHeight="1">
      <c r="A258" s="37"/>
      <c r="B258" s="8">
        <v>310</v>
      </c>
      <c r="C258" s="50" t="s">
        <v>14</v>
      </c>
      <c r="D258" s="104">
        <f aca="true" t="shared" si="117" ref="D258:M258">SUM(D26,D109,D149,D171,D204)</f>
        <v>77</v>
      </c>
      <c r="E258" s="104">
        <f t="shared" si="117"/>
        <v>77</v>
      </c>
      <c r="F258" s="104">
        <f t="shared" si="117"/>
        <v>77</v>
      </c>
      <c r="G258" s="104">
        <f t="shared" si="117"/>
        <v>77</v>
      </c>
      <c r="H258" s="104">
        <f t="shared" si="117"/>
        <v>0</v>
      </c>
      <c r="I258" s="104">
        <f t="shared" si="117"/>
        <v>0</v>
      </c>
      <c r="J258" s="104">
        <f t="shared" si="117"/>
        <v>0</v>
      </c>
      <c r="K258" s="104">
        <f t="shared" si="117"/>
        <v>0</v>
      </c>
      <c r="L258" s="104">
        <f t="shared" si="117"/>
        <v>0</v>
      </c>
      <c r="M258" s="104">
        <f t="shared" si="117"/>
        <v>0</v>
      </c>
      <c r="N258" s="18">
        <f>SUM(N68,N109,N156,N185,N227,N119,N204,N87,N47,N178,N149,N171,)</f>
        <v>1288</v>
      </c>
      <c r="O258" s="72">
        <f>SUM(O68,O109,O156,O185,O227,O119,O204,O87,O47,O178,O149,O171)</f>
        <v>1960</v>
      </c>
      <c r="P258" s="18">
        <f aca="true" t="shared" si="118" ref="P258:U258">SUM(P68,P109,P156,P185,P227,P204,P87,P47,P178,P149,P171,P117,P121,P113)</f>
        <v>538</v>
      </c>
      <c r="Q258" s="18">
        <f t="shared" si="118"/>
        <v>0</v>
      </c>
      <c r="R258" s="18">
        <f t="shared" si="118"/>
        <v>538</v>
      </c>
      <c r="S258" s="18">
        <f t="shared" si="118"/>
        <v>512</v>
      </c>
      <c r="T258" s="18">
        <f t="shared" si="118"/>
        <v>-21</v>
      </c>
      <c r="U258" s="80">
        <f t="shared" si="118"/>
        <v>517</v>
      </c>
      <c r="V258" s="119">
        <f>SUM(V68,V109,V156,V185,V227,V119,V204,V87,V47,V178,V149,V171)</f>
        <v>0</v>
      </c>
      <c r="W258" s="80">
        <f>SUM(W68,W109,W156,W185,W227,W119,W204,W87,W47,W178,W149,W171)</f>
        <v>0</v>
      </c>
    </row>
    <row r="259" spans="1:23" s="10" customFormat="1" ht="15.75" customHeight="1">
      <c r="A259" s="37"/>
      <c r="B259" s="8">
        <v>340</v>
      </c>
      <c r="C259" s="50" t="s">
        <v>15</v>
      </c>
      <c r="D259" s="104">
        <f aca="true" t="shared" si="119" ref="D259:M259">SUM(D27,D110,D150,D166,D172,D205)</f>
        <v>625</v>
      </c>
      <c r="E259" s="104">
        <f t="shared" si="119"/>
        <v>549</v>
      </c>
      <c r="F259" s="104">
        <f t="shared" si="119"/>
        <v>599</v>
      </c>
      <c r="G259" s="104">
        <f t="shared" si="119"/>
        <v>138</v>
      </c>
      <c r="H259" s="104">
        <f t="shared" si="119"/>
        <v>0</v>
      </c>
      <c r="I259" s="104">
        <f t="shared" si="119"/>
        <v>0</v>
      </c>
      <c r="J259" s="104">
        <f t="shared" si="119"/>
        <v>0</v>
      </c>
      <c r="K259" s="104">
        <f t="shared" si="119"/>
        <v>3</v>
      </c>
      <c r="L259" s="104">
        <f t="shared" si="119"/>
        <v>458</v>
      </c>
      <c r="M259" s="104">
        <f t="shared" si="119"/>
        <v>0</v>
      </c>
      <c r="N259" s="18">
        <f>SUM(N69,N110,N157,N228,N186,N233,N120,N205,N88,N48,N236,N161,N163,N166,N172,N150)</f>
        <v>143</v>
      </c>
      <c r="O259" s="72">
        <f>SUM(O69,O110,O157,O228,O186,O233,O120,O205,O88,O48,O236,O161,O163,O166,O172)</f>
        <v>462</v>
      </c>
      <c r="P259" s="18">
        <f aca="true" t="shared" si="120" ref="P259:U259">SUM(P69,P110,P157,P228,P186,P233,P205,P88,P48,P114,P236,P161,P163,P166,P172,P150,P127,P211,P122,P173,P70)</f>
        <v>162</v>
      </c>
      <c r="Q259" s="18">
        <f t="shared" si="120"/>
        <v>0</v>
      </c>
      <c r="R259" s="18">
        <f t="shared" si="120"/>
        <v>162</v>
      </c>
      <c r="S259" s="18">
        <f t="shared" si="120"/>
        <v>145</v>
      </c>
      <c r="T259" s="18">
        <f t="shared" si="120"/>
        <v>78</v>
      </c>
      <c r="U259" s="80">
        <f t="shared" si="120"/>
        <v>240</v>
      </c>
      <c r="V259" s="119">
        <f>SUM(V69,V110,V157,V228,V186,V233,V205,V88,V48,V114,V236,V161,V163,V166,V172,V150,V127,V211,V122,V173)</f>
        <v>0</v>
      </c>
      <c r="W259" s="18">
        <f>SUM(W69,W110,W157,W228,W186,W233,W205,W88,W48,W114,W236,W161,W163,W166,W172,W150,W127,W211,W122,W173)</f>
        <v>0</v>
      </c>
    </row>
    <row r="260" spans="1:23" s="27" customFormat="1" ht="19.5" customHeight="1" thickBot="1">
      <c r="A260" s="38"/>
      <c r="B260" s="39"/>
      <c r="C260" s="40" t="s">
        <v>43</v>
      </c>
      <c r="D260" s="41">
        <f>SUM(D242:D259)</f>
        <v>6417</v>
      </c>
      <c r="E260" s="41">
        <f aca="true" t="shared" si="121" ref="E260:M260">SUM(E242:E259)</f>
        <v>4388</v>
      </c>
      <c r="F260" s="41">
        <f t="shared" si="121"/>
        <v>6074</v>
      </c>
      <c r="G260" s="41">
        <f t="shared" si="121"/>
        <v>856</v>
      </c>
      <c r="H260" s="41">
        <f t="shared" si="121"/>
        <v>2122</v>
      </c>
      <c r="I260" s="41">
        <f t="shared" si="121"/>
        <v>1759</v>
      </c>
      <c r="J260" s="41">
        <f t="shared" si="121"/>
        <v>518</v>
      </c>
      <c r="K260" s="41">
        <f t="shared" si="121"/>
        <v>192</v>
      </c>
      <c r="L260" s="41">
        <f t="shared" si="121"/>
        <v>627</v>
      </c>
      <c r="M260" s="41">
        <f t="shared" si="121"/>
        <v>0</v>
      </c>
      <c r="N260" s="41">
        <f aca="true" t="shared" si="122" ref="N260:W260">SUM(N242:N259)</f>
        <v>10750</v>
      </c>
      <c r="O260" s="77">
        <f t="shared" si="122"/>
        <v>23598</v>
      </c>
      <c r="P260" s="41">
        <f>SUM(P242:P259)</f>
        <v>9268</v>
      </c>
      <c r="Q260" s="41">
        <f>SUM(Q242:Q259)</f>
        <v>0</v>
      </c>
      <c r="R260" s="41">
        <f>SUM(R242:R259)</f>
        <v>9268</v>
      </c>
      <c r="S260" s="41">
        <f>SUM(S242:S259)</f>
        <v>6064</v>
      </c>
      <c r="T260" s="41">
        <f>SUM(T242:T259)</f>
        <v>351</v>
      </c>
      <c r="U260" s="90">
        <f t="shared" si="122"/>
        <v>9619</v>
      </c>
      <c r="V260" s="139">
        <f t="shared" si="122"/>
        <v>0</v>
      </c>
      <c r="W260" s="90">
        <f t="shared" si="122"/>
        <v>0</v>
      </c>
    </row>
    <row r="262" ht="12.75">
      <c r="D262" s="1">
        <v>6363</v>
      </c>
    </row>
    <row r="264" spans="3:23" ht="12.75" hidden="1">
      <c r="C264" s="1" t="s">
        <v>107</v>
      </c>
      <c r="G264" s="1">
        <v>856</v>
      </c>
      <c r="H264" s="1">
        <v>2409</v>
      </c>
      <c r="I264" s="1">
        <v>1759</v>
      </c>
      <c r="J264" s="1">
        <v>518</v>
      </c>
      <c r="K264" s="1">
        <v>194</v>
      </c>
      <c r="L264" s="1">
        <v>627</v>
      </c>
      <c r="O264" s="1">
        <f>SUM(P264:W264)</f>
        <v>12282.4</v>
      </c>
      <c r="P264" s="1">
        <v>895</v>
      </c>
      <c r="Q264" s="1">
        <v>3201</v>
      </c>
      <c r="R264" s="1">
        <v>1989</v>
      </c>
      <c r="T264" s="1">
        <v>3201</v>
      </c>
      <c r="U264" s="1">
        <v>1989</v>
      </c>
      <c r="V264" s="1">
        <v>806</v>
      </c>
      <c r="W264" s="1">
        <v>201.4</v>
      </c>
    </row>
    <row r="265" spans="7:23" ht="12.75" hidden="1">
      <c r="G265" s="99">
        <f aca="true" t="shared" si="123" ref="G265:L265">SUM(G264-G260)</f>
        <v>0</v>
      </c>
      <c r="H265" s="99">
        <f t="shared" si="123"/>
        <v>287</v>
      </c>
      <c r="I265" s="99">
        <f t="shared" si="123"/>
        <v>0</v>
      </c>
      <c r="J265" s="99">
        <f t="shared" si="123"/>
        <v>0</v>
      </c>
      <c r="K265" s="99">
        <f t="shared" si="123"/>
        <v>2</v>
      </c>
      <c r="L265" s="99">
        <f t="shared" si="123"/>
        <v>0</v>
      </c>
      <c r="P265" s="99">
        <f>SUM(P264-P260)</f>
        <v>-8373</v>
      </c>
      <c r="Q265" s="99">
        <f>SUM(Q264-Q260)</f>
        <v>3201</v>
      </c>
      <c r="R265" s="99">
        <f>SUM(R264-R260)</f>
        <v>-7279</v>
      </c>
      <c r="S265" s="99"/>
      <c r="T265" s="99">
        <f>SUM(T264-T260)</f>
        <v>2850</v>
      </c>
      <c r="U265" s="99">
        <f>SUM(U264-U260)</f>
        <v>-7630</v>
      </c>
      <c r="V265" s="99">
        <f>SUM(V264-V260)</f>
        <v>806</v>
      </c>
      <c r="W265" s="99">
        <f>SUM(W264-W260)</f>
        <v>201.4</v>
      </c>
    </row>
    <row r="266" spans="3:16" ht="12.75" hidden="1">
      <c r="C266" s="1" t="s">
        <v>108</v>
      </c>
      <c r="P266" s="1">
        <v>42.65</v>
      </c>
    </row>
  </sheetData>
  <sheetProtection/>
  <mergeCells count="24">
    <mergeCell ref="A188:U188"/>
    <mergeCell ref="A240:C240"/>
    <mergeCell ref="A7:C7"/>
    <mergeCell ref="A95:C95"/>
    <mergeCell ref="A111:C111"/>
    <mergeCell ref="A174:C174"/>
    <mergeCell ref="A187:C187"/>
    <mergeCell ref="A213:C213"/>
    <mergeCell ref="A230:C230"/>
    <mergeCell ref="A124:C124"/>
    <mergeCell ref="A237:C237"/>
    <mergeCell ref="A112:C112"/>
    <mergeCell ref="A123:C123"/>
    <mergeCell ref="C1:W1"/>
    <mergeCell ref="A229:C229"/>
    <mergeCell ref="A179:C179"/>
    <mergeCell ref="A4:W4"/>
    <mergeCell ref="A207:C207"/>
    <mergeCell ref="A212:C212"/>
    <mergeCell ref="A206:C206"/>
    <mergeCell ref="A180:C180"/>
    <mergeCell ref="A175:C175"/>
    <mergeCell ref="A134:C134"/>
    <mergeCell ref="A118:B118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5" r:id="rId1"/>
  <colBreaks count="1" manualBreakCount="1">
    <brk id="21" max="2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2012-10-24T13:57:17Z</cp:lastPrinted>
  <dcterms:created xsi:type="dcterms:W3CDTF">2007-10-26T05:01:23Z</dcterms:created>
  <dcterms:modified xsi:type="dcterms:W3CDTF">2012-10-24T13:57:24Z</dcterms:modified>
  <cp:category/>
  <cp:version/>
  <cp:contentType/>
  <cp:contentStatus/>
</cp:coreProperties>
</file>